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iles 1\FVS\MWL\2021\"/>
    </mc:Choice>
  </mc:AlternateContent>
  <xr:revisionPtr revIDLastSave="0" documentId="13_ncr:1_{A9466F8C-FE1F-4888-BCE0-073D42247EF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Team" sheetId="3" r:id="rId1"/>
    <sheet name="Women" sheetId="1" r:id="rId2"/>
    <sheet name="Men" sheetId="2" r:id="rId3"/>
  </sheets>
  <definedNames>
    <definedName name="_xlnm._FilterDatabase" localSheetId="1" hidden="1">Women!#REF!</definedName>
    <definedName name="_xlnm.Print_Area" localSheetId="2">Men!$A$1:$K$391</definedName>
    <definedName name="_xlnm.Print_Area" localSheetId="1">Women!$A$1:$K$308</definedName>
    <definedName name="_xlnm.Print_Titles" localSheetId="2">Men!$1:$3</definedName>
    <definedName name="_xlnm.Print_Titles" localSheetId="1">Women!$1:$3</definedName>
  </definedNames>
  <calcPr calcId="181029"/>
</workbook>
</file>

<file path=xl/calcChain.xml><?xml version="1.0" encoding="utf-8"?>
<calcChain xmlns="http://schemas.openxmlformats.org/spreadsheetml/2006/main">
  <c r="AO60" i="1" l="1"/>
  <c r="S60" i="1"/>
  <c r="AY335" i="1" l="1"/>
  <c r="AQ304" i="1"/>
  <c r="AK304" i="1"/>
  <c r="AQ303" i="1"/>
  <c r="AK303" i="1"/>
  <c r="AX302" i="1"/>
  <c r="AV302" i="1"/>
  <c r="AQ302" i="1"/>
  <c r="AK302" i="1"/>
  <c r="AX301" i="1"/>
  <c r="AV301" i="1"/>
  <c r="AQ301" i="1"/>
  <c r="AQ334" i="1" s="1"/>
  <c r="AK301" i="1"/>
  <c r="AK334" i="1" s="1"/>
  <c r="BA294" i="1"/>
  <c r="AO290" i="1"/>
  <c r="BA280" i="1"/>
  <c r="BA255" i="1"/>
  <c r="AN204" i="1"/>
  <c r="AO196" i="1"/>
  <c r="AI144" i="1"/>
  <c r="BB106" i="1"/>
  <c r="AN34" i="1"/>
  <c r="AP299" i="1"/>
  <c r="AN297" i="1"/>
  <c r="BA296" i="1"/>
  <c r="AO289" i="1"/>
  <c r="BB287" i="1"/>
  <c r="AZ285" i="1"/>
  <c r="AN276" i="1"/>
  <c r="AN271" i="1"/>
  <c r="AS267" i="1"/>
  <c r="AS266" i="1"/>
  <c r="AS258" i="1"/>
  <c r="BA256" i="1"/>
  <c r="AU254" i="1"/>
  <c r="AH250" i="1"/>
  <c r="BA241" i="1"/>
  <c r="BA240" i="1"/>
  <c r="AT239" i="1"/>
  <c r="AO235" i="1"/>
  <c r="AN233" i="1"/>
  <c r="BB231" i="1"/>
  <c r="AJ230" i="1"/>
  <c r="BA220" i="1"/>
  <c r="BB219" i="1"/>
  <c r="AM217" i="1"/>
  <c r="AT214" i="1"/>
  <c r="AO213" i="1"/>
  <c r="AW210" i="1"/>
  <c r="BA195" i="1"/>
  <c r="AL194" i="1"/>
  <c r="AW193" i="1"/>
  <c r="BB191" i="1"/>
  <c r="AO189" i="1"/>
  <c r="AO181" i="1"/>
  <c r="AR180" i="1"/>
  <c r="AS177" i="1"/>
  <c r="AP176" i="1"/>
  <c r="AU172" i="1"/>
  <c r="AO170" i="1"/>
  <c r="AH169" i="1"/>
  <c r="AU168" i="1"/>
  <c r="AI150" i="1"/>
  <c r="AU137" i="1"/>
  <c r="AN134" i="1"/>
  <c r="BA125" i="1"/>
  <c r="AU124" i="1"/>
  <c r="AT121" i="1"/>
  <c r="AJ108" i="1"/>
  <c r="AL107" i="1"/>
  <c r="AS105" i="1"/>
  <c r="AN101" i="1"/>
  <c r="AX97" i="1"/>
  <c r="BB87" i="1"/>
  <c r="AP85" i="1"/>
  <c r="AI80" i="1"/>
  <c r="BA79" i="1"/>
  <c r="AN58" i="1"/>
  <c r="AP300" i="1"/>
  <c r="BA295" i="1"/>
  <c r="BB293" i="1"/>
  <c r="AI292" i="1"/>
  <c r="AW283" i="1"/>
  <c r="AO281" i="1"/>
  <c r="AO277" i="1"/>
  <c r="AN275" i="1"/>
  <c r="AO273" i="1"/>
  <c r="AW272" i="1"/>
  <c r="AO269" i="1"/>
  <c r="AI264" i="1"/>
  <c r="AO263" i="1"/>
  <c r="AI262" i="1"/>
  <c r="AT261" i="1"/>
  <c r="AS259" i="1"/>
  <c r="AT257" i="1"/>
  <c r="BA251" i="1"/>
  <c r="AH249" i="1"/>
  <c r="AI247" i="1"/>
  <c r="AO245" i="1"/>
  <c r="AU244" i="1"/>
  <c r="AN243" i="1"/>
  <c r="AO242" i="1"/>
  <c r="AO237" i="1"/>
  <c r="AO229" i="1"/>
  <c r="AN228" i="1"/>
  <c r="AU226" i="1"/>
  <c r="AR224" i="1"/>
  <c r="AW223" i="1"/>
  <c r="AO222" i="1"/>
  <c r="AN216" i="1"/>
  <c r="AW209" i="1"/>
  <c r="BA208" i="1"/>
  <c r="AH207" i="1"/>
  <c r="AT206" i="1"/>
  <c r="AN205" i="1"/>
  <c r="AU203" i="1"/>
  <c r="AU202" i="1"/>
  <c r="BA201" i="1"/>
  <c r="AM200" i="1"/>
  <c r="AS199" i="1"/>
  <c r="AU179" i="1"/>
  <c r="AV178" i="1"/>
  <c r="AN175" i="1"/>
  <c r="AR174" i="1"/>
  <c r="AI173" i="1"/>
  <c r="AU171" i="1"/>
  <c r="AZ167" i="1"/>
  <c r="AN166" i="1"/>
  <c r="BA165" i="1"/>
  <c r="AO163" i="1"/>
  <c r="AJ162" i="1"/>
  <c r="BA161" i="1"/>
  <c r="AN160" i="1"/>
  <c r="AN159" i="1"/>
  <c r="AN158" i="1"/>
  <c r="AN157" i="1"/>
  <c r="AO152" i="1"/>
  <c r="AO151" i="1"/>
  <c r="AL149" i="1"/>
  <c r="AO146" i="1"/>
  <c r="AO143" i="1"/>
  <c r="AI142" i="1"/>
  <c r="AN138" i="1"/>
  <c r="AW132" i="1"/>
  <c r="BB131" i="1"/>
  <c r="AN130" i="1"/>
  <c r="AO128" i="1"/>
  <c r="AN127" i="1"/>
  <c r="BA123" i="1"/>
  <c r="AN120" i="1"/>
  <c r="AL119" i="1"/>
  <c r="AL118" i="1"/>
  <c r="BA117" i="1"/>
  <c r="AU116" i="1"/>
  <c r="AW115" i="1"/>
  <c r="AO109" i="1"/>
  <c r="AU104" i="1"/>
  <c r="BA102" i="1"/>
  <c r="AM100" i="1"/>
  <c r="AM99" i="1"/>
  <c r="AN98" i="1"/>
  <c r="AX96" i="1"/>
  <c r="AR95" i="1"/>
  <c r="AU92" i="1"/>
  <c r="AO81" i="1"/>
  <c r="AI78" i="1"/>
  <c r="AN77" i="1"/>
  <c r="AT76" i="1"/>
  <c r="AL75" i="1"/>
  <c r="BA72" i="1"/>
  <c r="AO62" i="1"/>
  <c r="AI61" i="1"/>
  <c r="AN59" i="1"/>
  <c r="BB55" i="1"/>
  <c r="AL50" i="1"/>
  <c r="AO49" i="1"/>
  <c r="AJ48" i="1"/>
  <c r="AI33" i="1"/>
  <c r="AT30" i="1"/>
  <c r="AL29" i="1"/>
  <c r="AW27" i="1"/>
  <c r="AT24" i="1"/>
  <c r="AT18" i="1"/>
  <c r="AI17" i="1"/>
  <c r="AO15" i="1"/>
  <c r="AW14" i="1"/>
  <c r="AN13" i="1"/>
  <c r="BB298" i="1"/>
  <c r="AN291" i="1"/>
  <c r="AO286" i="1"/>
  <c r="AO279" i="1"/>
  <c r="AN278" i="1"/>
  <c r="AO274" i="1"/>
  <c r="AN270" i="1"/>
  <c r="AO268" i="1"/>
  <c r="AO265" i="1"/>
  <c r="AU252" i="1"/>
  <c r="AU248" i="1"/>
  <c r="AU246" i="1"/>
  <c r="AO236" i="1"/>
  <c r="AW234" i="1"/>
  <c r="AN227" i="1"/>
  <c r="AO221" i="1"/>
  <c r="AN215" i="1"/>
  <c r="AN212" i="1"/>
  <c r="AW198" i="1"/>
  <c r="AJ197" i="1"/>
  <c r="AJ192" i="1"/>
  <c r="AO188" i="1"/>
  <c r="AU186" i="1"/>
  <c r="BB185" i="1"/>
  <c r="AZ182" i="1"/>
  <c r="AU164" i="1"/>
  <c r="AI156" i="1"/>
  <c r="AI155" i="1"/>
  <c r="AW153" i="1"/>
  <c r="AW148" i="1"/>
  <c r="AU145" i="1"/>
  <c r="AL141" i="1"/>
  <c r="AI140" i="1"/>
  <c r="AV139" i="1"/>
  <c r="AU135" i="1"/>
  <c r="AL133" i="1"/>
  <c r="AH129" i="1"/>
  <c r="AN126" i="1"/>
  <c r="AI122" i="1"/>
  <c r="AU114" i="1"/>
  <c r="BA113" i="1"/>
  <c r="AU112" i="1"/>
  <c r="BB111" i="1"/>
  <c r="BA110" i="1"/>
  <c r="AN103" i="1"/>
  <c r="AS94" i="1"/>
  <c r="AW93" i="1"/>
  <c r="AM91" i="1"/>
  <c r="BA89" i="1"/>
  <c r="AO86" i="1"/>
  <c r="BA84" i="1"/>
  <c r="AN83" i="1"/>
  <c r="AW82" i="1"/>
  <c r="BB74" i="1"/>
  <c r="AW73" i="1"/>
  <c r="AN70" i="1"/>
  <c r="AO69" i="1"/>
  <c r="AT67" i="1"/>
  <c r="AO66" i="1"/>
  <c r="AO65" i="1"/>
  <c r="AW64" i="1"/>
  <c r="AI57" i="1"/>
  <c r="AU56" i="1"/>
  <c r="AS53" i="1"/>
  <c r="AZ52" i="1"/>
  <c r="AM47" i="1"/>
  <c r="AN46" i="1"/>
  <c r="AU44" i="1"/>
  <c r="AO35" i="1"/>
  <c r="AM25" i="1"/>
  <c r="AU23" i="1"/>
  <c r="AT22" i="1"/>
  <c r="AW19" i="1"/>
  <c r="AT16" i="1"/>
  <c r="AZ12" i="1"/>
  <c r="AZ10" i="1"/>
  <c r="AZ9" i="1"/>
  <c r="AZ7" i="1"/>
  <c r="BA6" i="1"/>
  <c r="K61" i="3"/>
  <c r="K62" i="3"/>
  <c r="K59" i="3"/>
  <c r="K49" i="3"/>
  <c r="K56" i="3"/>
  <c r="K57" i="3"/>
  <c r="K54" i="3"/>
  <c r="K58" i="3"/>
  <c r="K52" i="3"/>
  <c r="K51" i="3"/>
  <c r="K60" i="3"/>
  <c r="K48" i="3"/>
  <c r="K55" i="3"/>
  <c r="K50" i="3"/>
  <c r="K44" i="3"/>
  <c r="K53" i="3"/>
  <c r="K45" i="3"/>
  <c r="K43" i="3"/>
  <c r="K47" i="3"/>
  <c r="K46" i="3"/>
  <c r="AB305" i="1"/>
  <c r="AB304" i="1"/>
  <c r="AB303" i="1"/>
  <c r="AB302" i="1"/>
  <c r="AB301" i="1"/>
  <c r="Z304" i="1"/>
  <c r="Z303" i="1"/>
  <c r="Z302" i="1"/>
  <c r="Z301" i="1"/>
  <c r="V301" i="1"/>
  <c r="U307" i="1"/>
  <c r="U306" i="1"/>
  <c r="U305" i="1"/>
  <c r="U304" i="1"/>
  <c r="U303" i="1"/>
  <c r="U302" i="1"/>
  <c r="U301" i="1"/>
  <c r="T304" i="1"/>
  <c r="T303" i="1"/>
  <c r="T302" i="1"/>
  <c r="T301" i="1"/>
  <c r="Q301" i="1"/>
  <c r="O308" i="1"/>
  <c r="O307" i="1"/>
  <c r="O306" i="1"/>
  <c r="O305" i="1"/>
  <c r="O304" i="1"/>
  <c r="O303" i="1"/>
  <c r="O302" i="1"/>
  <c r="O2" i="1" s="1"/>
  <c r="M39" i="3" s="1"/>
  <c r="O301" i="1"/>
  <c r="N301" i="1"/>
  <c r="L302" i="1"/>
  <c r="L301" i="1"/>
  <c r="AF298" i="1"/>
  <c r="AF293" i="1"/>
  <c r="AF287" i="1"/>
  <c r="AF231" i="1"/>
  <c r="AF219" i="1"/>
  <c r="AF191" i="1"/>
  <c r="AF185" i="1"/>
  <c r="AF131" i="1"/>
  <c r="AF111" i="1"/>
  <c r="AF106" i="1"/>
  <c r="AF87" i="1"/>
  <c r="AF74" i="1"/>
  <c r="AF55" i="1"/>
  <c r="AE296" i="1"/>
  <c r="AE295" i="1"/>
  <c r="AE294" i="1"/>
  <c r="AE280" i="1"/>
  <c r="AE256" i="1"/>
  <c r="AE255" i="1"/>
  <c r="AE251" i="1"/>
  <c r="AE241" i="1"/>
  <c r="AE240" i="1"/>
  <c r="AE225" i="1"/>
  <c r="AE220" i="1"/>
  <c r="AE218" i="1"/>
  <c r="AE208" i="1"/>
  <c r="AE201" i="1"/>
  <c r="AE195" i="1"/>
  <c r="AE165" i="1"/>
  <c r="AE161" i="1"/>
  <c r="AE125" i="1"/>
  <c r="AE123" i="1"/>
  <c r="AE117" i="1"/>
  <c r="AE113" i="1"/>
  <c r="AE110" i="1"/>
  <c r="AE102" i="1"/>
  <c r="AE89" i="1"/>
  <c r="AE88" i="1"/>
  <c r="AE84" i="1"/>
  <c r="AE79" i="1"/>
  <c r="AE72" i="1"/>
  <c r="AE38" i="1"/>
  <c r="AE6" i="1"/>
  <c r="AD285" i="1"/>
  <c r="AD253" i="1"/>
  <c r="AD182" i="1"/>
  <c r="AD167" i="1"/>
  <c r="AD63" i="1"/>
  <c r="AD52" i="1"/>
  <c r="AD21" i="1"/>
  <c r="AD12" i="1"/>
  <c r="AD11" i="1"/>
  <c r="AD10" i="1"/>
  <c r="AD9" i="1"/>
  <c r="AD8" i="1"/>
  <c r="AD7" i="1"/>
  <c r="AD4" i="1"/>
  <c r="AC334" i="1"/>
  <c r="AB97" i="1"/>
  <c r="AB96" i="1"/>
  <c r="AB71" i="1"/>
  <c r="AA283" i="1"/>
  <c r="AA272" i="1"/>
  <c r="AA234" i="1"/>
  <c r="AA223" i="1"/>
  <c r="AA210" i="1"/>
  <c r="AA209" i="1"/>
  <c r="AA198" i="1"/>
  <c r="AA193" i="1"/>
  <c r="AA153" i="1"/>
  <c r="AA148" i="1"/>
  <c r="AA136" i="1"/>
  <c r="AA132" i="1"/>
  <c r="AA115" i="1"/>
  <c r="AA93" i="1"/>
  <c r="AA82" i="1"/>
  <c r="AA73" i="1"/>
  <c r="AA64" i="1"/>
  <c r="AA27" i="1"/>
  <c r="AA19" i="1"/>
  <c r="AA14" i="1"/>
  <c r="Z288" i="1"/>
  <c r="Z178" i="1"/>
  <c r="Z139" i="1"/>
  <c r="Z43" i="1"/>
  <c r="Y260" i="1"/>
  <c r="Y254" i="1"/>
  <c r="Y252" i="1"/>
  <c r="Y248" i="1"/>
  <c r="Y246" i="1"/>
  <c r="Y244" i="1"/>
  <c r="Y232" i="1"/>
  <c r="Y226" i="1"/>
  <c r="Y211" i="1"/>
  <c r="Y203" i="1"/>
  <c r="Y202" i="1"/>
  <c r="Y186" i="1"/>
  <c r="Y179" i="1"/>
  <c r="Y172" i="1"/>
  <c r="Y171" i="1"/>
  <c r="Y168" i="1"/>
  <c r="Y164" i="1"/>
  <c r="Y147" i="1"/>
  <c r="Y145" i="1"/>
  <c r="Y137" i="1"/>
  <c r="Y135" i="1"/>
  <c r="Y124" i="1"/>
  <c r="Y116" i="1"/>
  <c r="Y114" i="1"/>
  <c r="Y112" i="1"/>
  <c r="Y104" i="1"/>
  <c r="Y92" i="1"/>
  <c r="Y56" i="1"/>
  <c r="Y54" i="1"/>
  <c r="Y44" i="1"/>
  <c r="Y23" i="1"/>
  <c r="X261" i="1"/>
  <c r="X257" i="1"/>
  <c r="X239" i="1"/>
  <c r="X214" i="1"/>
  <c r="X206" i="1"/>
  <c r="X121" i="1"/>
  <c r="X76" i="1"/>
  <c r="X67" i="1"/>
  <c r="X39" i="1"/>
  <c r="X31" i="1"/>
  <c r="X30" i="1"/>
  <c r="X24" i="1"/>
  <c r="X22" i="1"/>
  <c r="X18" i="1"/>
  <c r="X16" i="1"/>
  <c r="W267" i="1"/>
  <c r="W266" i="1"/>
  <c r="W259" i="1"/>
  <c r="W258" i="1"/>
  <c r="W199" i="1"/>
  <c r="W177" i="1"/>
  <c r="W105" i="1"/>
  <c r="W94" i="1"/>
  <c r="W53" i="1"/>
  <c r="V224" i="1"/>
  <c r="V180" i="1"/>
  <c r="V174" i="1"/>
  <c r="V95" i="1"/>
  <c r="V51" i="1"/>
  <c r="V40" i="1"/>
  <c r="V26" i="1"/>
  <c r="U154" i="1"/>
  <c r="T300" i="1"/>
  <c r="T299" i="1"/>
  <c r="T176" i="1"/>
  <c r="T85" i="1"/>
  <c r="S290" i="1"/>
  <c r="S289" i="1"/>
  <c r="S286" i="1"/>
  <c r="S284" i="1"/>
  <c r="S281" i="1"/>
  <c r="S279" i="1"/>
  <c r="S277" i="1"/>
  <c r="S274" i="1"/>
  <c r="S273" i="1"/>
  <c r="S269" i="1"/>
  <c r="S268" i="1"/>
  <c r="S265" i="1"/>
  <c r="S263" i="1"/>
  <c r="S245" i="1"/>
  <c r="S242" i="1"/>
  <c r="S237" i="1"/>
  <c r="S236" i="1"/>
  <c r="S235" i="1"/>
  <c r="S229" i="1"/>
  <c r="S222" i="1"/>
  <c r="S221" i="1"/>
  <c r="S213" i="1"/>
  <c r="S196" i="1"/>
  <c r="S190" i="1"/>
  <c r="S189" i="1"/>
  <c r="S188" i="1"/>
  <c r="S184" i="1"/>
  <c r="S183" i="1"/>
  <c r="S181" i="1"/>
  <c r="S170" i="1"/>
  <c r="S163" i="1"/>
  <c r="S152" i="1"/>
  <c r="S151" i="1"/>
  <c r="S146" i="1"/>
  <c r="S143" i="1"/>
  <c r="S128" i="1"/>
  <c r="S109" i="1"/>
  <c r="S86" i="1"/>
  <c r="S81" i="1"/>
  <c r="S69" i="1"/>
  <c r="S66" i="1"/>
  <c r="S65" i="1"/>
  <c r="S62" i="1"/>
  <c r="S49" i="1"/>
  <c r="S35" i="1"/>
  <c r="S20" i="1"/>
  <c r="S15" i="1"/>
  <c r="S5" i="1"/>
  <c r="R297" i="1"/>
  <c r="R291" i="1"/>
  <c r="R278" i="1"/>
  <c r="R276" i="1"/>
  <c r="R275" i="1"/>
  <c r="R271" i="1"/>
  <c r="R270" i="1"/>
  <c r="R243" i="1"/>
  <c r="R233" i="1"/>
  <c r="R228" i="1"/>
  <c r="R227" i="1"/>
  <c r="R216" i="1"/>
  <c r="R215" i="1"/>
  <c r="R212" i="1"/>
  <c r="R205" i="1"/>
  <c r="R204" i="1"/>
  <c r="R187" i="1"/>
  <c r="R175" i="1"/>
  <c r="R166" i="1"/>
  <c r="R160" i="1"/>
  <c r="R159" i="1"/>
  <c r="R158" i="1"/>
  <c r="R157" i="1"/>
  <c r="R138" i="1"/>
  <c r="R134" i="1"/>
  <c r="R130" i="1"/>
  <c r="R127" i="1"/>
  <c r="R126" i="1"/>
  <c r="R120" i="1"/>
  <c r="R103" i="1"/>
  <c r="R101" i="1"/>
  <c r="R98" i="1"/>
  <c r="R83" i="1"/>
  <c r="R77" i="1"/>
  <c r="R70" i="1"/>
  <c r="R59" i="1"/>
  <c r="R58" i="1"/>
  <c r="R46" i="1"/>
  <c r="R45" i="1"/>
  <c r="R42" i="1"/>
  <c r="R41" i="1"/>
  <c r="R37" i="1"/>
  <c r="R36" i="1"/>
  <c r="R34" i="1"/>
  <c r="R32" i="1"/>
  <c r="R13" i="1"/>
  <c r="Q217" i="1"/>
  <c r="Q200" i="1"/>
  <c r="Q100" i="1"/>
  <c r="Q99" i="1"/>
  <c r="Q91" i="1"/>
  <c r="Q47" i="1"/>
  <c r="Q334" i="1" s="1"/>
  <c r="Q25" i="1"/>
  <c r="P194" i="1"/>
  <c r="P149" i="1"/>
  <c r="P141" i="1"/>
  <c r="P133" i="1"/>
  <c r="P119" i="1"/>
  <c r="P118" i="1"/>
  <c r="P107" i="1"/>
  <c r="P90" i="1"/>
  <c r="P75" i="1"/>
  <c r="P50" i="1"/>
  <c r="P29" i="1"/>
  <c r="P28" i="1"/>
  <c r="M292" i="1"/>
  <c r="M264" i="1"/>
  <c r="M262" i="1"/>
  <c r="M247" i="1"/>
  <c r="M173" i="1"/>
  <c r="M156" i="1"/>
  <c r="M155" i="1"/>
  <c r="M150" i="1"/>
  <c r="M144" i="1"/>
  <c r="M142" i="1"/>
  <c r="M140" i="1"/>
  <c r="M122" i="1"/>
  <c r="M80" i="1"/>
  <c r="M78" i="1"/>
  <c r="M68" i="1"/>
  <c r="M61" i="1"/>
  <c r="M57" i="1"/>
  <c r="M33" i="1"/>
  <c r="M17" i="1"/>
  <c r="N238" i="1"/>
  <c r="N230" i="1"/>
  <c r="N197" i="1"/>
  <c r="N192" i="1"/>
  <c r="N162" i="1"/>
  <c r="N108" i="1"/>
  <c r="N48" i="1"/>
  <c r="L282" i="1"/>
  <c r="L250" i="1"/>
  <c r="L249" i="1"/>
  <c r="L207" i="1"/>
  <c r="L169" i="1"/>
  <c r="L334" i="1" s="1"/>
  <c r="L129" i="1"/>
  <c r="AY334" i="1"/>
  <c r="AY3" i="1"/>
  <c r="AK3" i="1"/>
  <c r="AY2" i="1"/>
  <c r="AK2" i="1"/>
  <c r="M122" i="3" s="1"/>
  <c r="AQ383" i="2"/>
  <c r="AQ382" i="2"/>
  <c r="AQ381" i="2"/>
  <c r="AQ380" i="2"/>
  <c r="AK385" i="2"/>
  <c r="AK384" i="2"/>
  <c r="AK383" i="2"/>
  <c r="AK382" i="2"/>
  <c r="AK381" i="2"/>
  <c r="AK380" i="2"/>
  <c r="AK408" i="2" s="1"/>
  <c r="AJ382" i="2"/>
  <c r="AJ381" i="2"/>
  <c r="AJ380" i="2"/>
  <c r="AH384" i="2"/>
  <c r="AH383" i="2"/>
  <c r="AH382" i="2"/>
  <c r="AH381" i="2"/>
  <c r="AH380" i="2"/>
  <c r="BA375" i="2"/>
  <c r="AW369" i="2"/>
  <c r="BB364" i="2"/>
  <c r="AP350" i="2"/>
  <c r="AT344" i="2"/>
  <c r="AT338" i="2"/>
  <c r="AI327" i="2"/>
  <c r="AO320" i="2"/>
  <c r="AI317" i="2"/>
  <c r="AW316" i="2"/>
  <c r="AQ239" i="2"/>
  <c r="AV238" i="2"/>
  <c r="BA371" i="2"/>
  <c r="AU370" i="2"/>
  <c r="AU365" i="2"/>
  <c r="AS363" i="2"/>
  <c r="AZ359" i="2"/>
  <c r="AS356" i="2"/>
  <c r="AN354" i="2"/>
  <c r="AO348" i="2"/>
  <c r="AW345" i="2"/>
  <c r="AI343" i="2"/>
  <c r="AO342" i="2"/>
  <c r="AI341" i="2"/>
  <c r="AT337" i="2"/>
  <c r="AI334" i="2"/>
  <c r="AO331" i="2"/>
  <c r="AU319" i="2"/>
  <c r="AZ313" i="2"/>
  <c r="AT305" i="2"/>
  <c r="AZ304" i="2"/>
  <c r="AI301" i="2"/>
  <c r="BA298" i="2"/>
  <c r="AO290" i="2"/>
  <c r="AO287" i="2"/>
  <c r="AO275" i="2"/>
  <c r="AU268" i="2"/>
  <c r="AN265" i="2"/>
  <c r="AZ264" i="2"/>
  <c r="AQ260" i="2"/>
  <c r="BB240" i="2"/>
  <c r="AI236" i="2"/>
  <c r="AO230" i="2"/>
  <c r="AO220" i="2"/>
  <c r="BA218" i="2"/>
  <c r="AN207" i="2"/>
  <c r="AV202" i="2"/>
  <c r="AO201" i="2"/>
  <c r="AV182" i="2"/>
  <c r="AI136" i="2"/>
  <c r="AS133" i="2"/>
  <c r="AN111" i="2"/>
  <c r="AW74" i="2"/>
  <c r="BB68" i="2"/>
  <c r="BA379" i="2"/>
  <c r="AL378" i="2"/>
  <c r="AO377" i="2"/>
  <c r="AX376" i="2"/>
  <c r="BA374" i="2"/>
  <c r="AU373" i="2"/>
  <c r="AP368" i="2"/>
  <c r="AV362" i="2"/>
  <c r="AT360" i="2"/>
  <c r="AJ358" i="2"/>
  <c r="AU353" i="2"/>
  <c r="AP352" i="2"/>
  <c r="AI351" i="2"/>
  <c r="AI347" i="2"/>
  <c r="AN339" i="2"/>
  <c r="AO335" i="2"/>
  <c r="AN328" i="2"/>
  <c r="AO326" i="2"/>
  <c r="AS325" i="2"/>
  <c r="AX322" i="2"/>
  <c r="AO321" i="2"/>
  <c r="AN315" i="2"/>
  <c r="AO312" i="2"/>
  <c r="AU311" i="2"/>
  <c r="AI308" i="2"/>
  <c r="AZ307" i="2"/>
  <c r="AI303" i="2"/>
  <c r="AU300" i="2"/>
  <c r="BA299" i="2"/>
  <c r="AN296" i="2"/>
  <c r="AW295" i="2"/>
  <c r="AT294" i="2"/>
  <c r="BA293" i="2"/>
  <c r="AO291" i="2"/>
  <c r="AS288" i="2"/>
  <c r="BA286" i="2"/>
  <c r="AN283" i="2"/>
  <c r="AN282" i="2"/>
  <c r="AN281" i="2"/>
  <c r="AS279" i="2"/>
  <c r="AU278" i="2"/>
  <c r="AI277" i="2"/>
  <c r="AJ272" i="2"/>
  <c r="AO271" i="2"/>
  <c r="AO269" i="2"/>
  <c r="AW267" i="2"/>
  <c r="AI263" i="2"/>
  <c r="AN262" i="2"/>
  <c r="AV259" i="2"/>
  <c r="AO252" i="2"/>
  <c r="AL248" i="2"/>
  <c r="AU247" i="2"/>
  <c r="AR243" i="2"/>
  <c r="AL234" i="2"/>
  <c r="AN229" i="2"/>
  <c r="BB227" i="2"/>
  <c r="AS225" i="2"/>
  <c r="AS224" i="2"/>
  <c r="AW221" i="2"/>
  <c r="AO216" i="2"/>
  <c r="BA214" i="2"/>
  <c r="AU205" i="2"/>
  <c r="BB200" i="2"/>
  <c r="AI198" i="2"/>
  <c r="AL197" i="2"/>
  <c r="AN196" i="2"/>
  <c r="AM193" i="2"/>
  <c r="AO192" i="2"/>
  <c r="AS191" i="2"/>
  <c r="AO190" i="2"/>
  <c r="AU189" i="2"/>
  <c r="AX188" i="2"/>
  <c r="AR186" i="2"/>
  <c r="AW176" i="2"/>
  <c r="AL171" i="2"/>
  <c r="AZ167" i="2"/>
  <c r="AN160" i="2"/>
  <c r="AR159" i="2"/>
  <c r="BA158" i="2"/>
  <c r="AZ157" i="2"/>
  <c r="AP153" i="2"/>
  <c r="AL152" i="2"/>
  <c r="AR150" i="2"/>
  <c r="AW148" i="2"/>
  <c r="AW147" i="2"/>
  <c r="AO143" i="2"/>
  <c r="AP139" i="2"/>
  <c r="AI137" i="2"/>
  <c r="AR135" i="2"/>
  <c r="AL132" i="2"/>
  <c r="AO120" i="2"/>
  <c r="AI119" i="2"/>
  <c r="AO117" i="2"/>
  <c r="AT116" i="2"/>
  <c r="AI115" i="2"/>
  <c r="AO110" i="2"/>
  <c r="AW99" i="2"/>
  <c r="AP92" i="2"/>
  <c r="AT89" i="2"/>
  <c r="AW88" i="2"/>
  <c r="AT79" i="2"/>
  <c r="AN76" i="2"/>
  <c r="AZ73" i="2"/>
  <c r="AO54" i="2"/>
  <c r="AW40" i="2"/>
  <c r="AI39" i="2"/>
  <c r="AZ36" i="2"/>
  <c r="AU372" i="2"/>
  <c r="AP367" i="2"/>
  <c r="AX366" i="2"/>
  <c r="AI361" i="2"/>
  <c r="AJ357" i="2"/>
  <c r="AX355" i="2"/>
  <c r="AN349" i="2"/>
  <c r="AM332" i="2"/>
  <c r="AM329" i="2"/>
  <c r="BA324" i="2"/>
  <c r="AI323" i="2"/>
  <c r="AN318" i="2"/>
  <c r="AM314" i="2"/>
  <c r="AU310" i="2"/>
  <c r="AM309" i="2"/>
  <c r="AU306" i="2"/>
  <c r="AM302" i="2"/>
  <c r="AP297" i="2"/>
  <c r="AI289" i="2"/>
  <c r="AM285" i="2"/>
  <c r="AU284" i="2"/>
  <c r="AM280" i="2"/>
  <c r="AN274" i="2"/>
  <c r="AR273" i="2"/>
  <c r="AN270" i="2"/>
  <c r="AO266" i="2"/>
  <c r="BA261" i="2"/>
  <c r="AN257" i="2"/>
  <c r="AP253" i="2"/>
  <c r="AN251" i="2"/>
  <c r="AN250" i="2"/>
  <c r="AN249" i="2"/>
  <c r="BA245" i="2"/>
  <c r="AW242" i="2"/>
  <c r="AW241" i="2"/>
  <c r="AO237" i="2"/>
  <c r="AT235" i="2"/>
  <c r="AW233" i="2"/>
  <c r="BA223" i="2"/>
  <c r="AN219" i="2"/>
  <c r="BA215" i="2"/>
  <c r="AM212" i="2"/>
  <c r="AO210" i="2"/>
  <c r="AS209" i="2"/>
  <c r="BA206" i="2"/>
  <c r="AM204" i="2"/>
  <c r="AZ199" i="2"/>
  <c r="AU195" i="2"/>
  <c r="AI194" i="2"/>
  <c r="AW185" i="2"/>
  <c r="AR184" i="2"/>
  <c r="AU181" i="2"/>
  <c r="AT180" i="2"/>
  <c r="AH175" i="2"/>
  <c r="BA174" i="2"/>
  <c r="AO173" i="2"/>
  <c r="AZ172" i="2"/>
  <c r="AT169" i="2"/>
  <c r="AW168" i="2"/>
  <c r="AI166" i="2"/>
  <c r="AT165" i="2"/>
  <c r="AM163" i="2"/>
  <c r="AX161" i="2"/>
  <c r="AZ155" i="2"/>
  <c r="AO154" i="2"/>
  <c r="AV146" i="2"/>
  <c r="AP145" i="2"/>
  <c r="AW144" i="2"/>
  <c r="AO141" i="2"/>
  <c r="AW134" i="2"/>
  <c r="AU130" i="2"/>
  <c r="AT128" i="2"/>
  <c r="AI126" i="2"/>
  <c r="AO125" i="2"/>
  <c r="AV124" i="2"/>
  <c r="AN123" i="2"/>
  <c r="AR113" i="2"/>
  <c r="BB106" i="2"/>
  <c r="AR105" i="2"/>
  <c r="BB103" i="2"/>
  <c r="AT102" i="2"/>
  <c r="AN101" i="2"/>
  <c r="AL100" i="2"/>
  <c r="AR98" i="2"/>
  <c r="BA96" i="2"/>
  <c r="AT94" i="2"/>
  <c r="AR91" i="2"/>
  <c r="AV87" i="2"/>
  <c r="BA83" i="2"/>
  <c r="AO81" i="2"/>
  <c r="AT78" i="2"/>
  <c r="BB72" i="2"/>
  <c r="AP69" i="2"/>
  <c r="AN65" i="2"/>
  <c r="AR63" i="2"/>
  <c r="AR394" i="2" s="1"/>
  <c r="AO61" i="2"/>
  <c r="AO58" i="2"/>
  <c r="AT56" i="2"/>
  <c r="AT53" i="2"/>
  <c r="AO52" i="2"/>
  <c r="BA51" i="2"/>
  <c r="AS50" i="2"/>
  <c r="AX49" i="2"/>
  <c r="AW48" i="2"/>
  <c r="AS47" i="2"/>
  <c r="AT45" i="2"/>
  <c r="AO44" i="2"/>
  <c r="AT43" i="2"/>
  <c r="AU38" i="2"/>
  <c r="AW32" i="2"/>
  <c r="AL31" i="2"/>
  <c r="AS29" i="2"/>
  <c r="AO28" i="2"/>
  <c r="BB25" i="2"/>
  <c r="AO24" i="2"/>
  <c r="BA21" i="2"/>
  <c r="AZ14" i="2"/>
  <c r="AZ2" i="2" s="1"/>
  <c r="F69" i="3" s="1"/>
  <c r="AV11" i="2"/>
  <c r="AN10" i="2"/>
  <c r="AZ6" i="2"/>
  <c r="AT394" i="2"/>
  <c r="AB381" i="2"/>
  <c r="AB380" i="2"/>
  <c r="U388" i="2"/>
  <c r="U387" i="2"/>
  <c r="U386" i="2"/>
  <c r="U385" i="2"/>
  <c r="U384" i="2"/>
  <c r="U383" i="2"/>
  <c r="U382" i="2"/>
  <c r="U381" i="2"/>
  <c r="U380" i="2"/>
  <c r="O391" i="2"/>
  <c r="O390" i="2"/>
  <c r="O389" i="2"/>
  <c r="O388" i="2"/>
  <c r="O387" i="2"/>
  <c r="O386" i="2"/>
  <c r="O385" i="2"/>
  <c r="O384" i="2"/>
  <c r="O383" i="2"/>
  <c r="O382" i="2"/>
  <c r="O381" i="2"/>
  <c r="O3" i="2" s="1"/>
  <c r="O380" i="2"/>
  <c r="N388" i="2"/>
  <c r="N387" i="2"/>
  <c r="N386" i="2"/>
  <c r="N385" i="2"/>
  <c r="N384" i="2"/>
  <c r="N383" i="2"/>
  <c r="N382" i="2"/>
  <c r="N381" i="2"/>
  <c r="N380" i="2"/>
  <c r="L389" i="2"/>
  <c r="L388" i="2"/>
  <c r="L387" i="2"/>
  <c r="L386" i="2"/>
  <c r="L385" i="2"/>
  <c r="L384" i="2"/>
  <c r="L383" i="2"/>
  <c r="L382" i="2"/>
  <c r="L381" i="2"/>
  <c r="L380" i="2"/>
  <c r="AF364" i="2"/>
  <c r="AF240" i="2"/>
  <c r="AF227" i="2"/>
  <c r="AF200" i="2"/>
  <c r="AF177" i="2"/>
  <c r="AF170" i="2"/>
  <c r="AF106" i="2"/>
  <c r="AF103" i="2"/>
  <c r="AF75" i="2"/>
  <c r="AF72" i="2"/>
  <c r="AF68" i="2"/>
  <c r="AF27" i="2"/>
  <c r="AF25" i="2"/>
  <c r="AF9" i="2"/>
  <c r="AE379" i="2"/>
  <c r="AE375" i="2"/>
  <c r="AE374" i="2"/>
  <c r="AE371" i="2"/>
  <c r="AE330" i="2"/>
  <c r="AE324" i="2"/>
  <c r="AE299" i="2"/>
  <c r="AE298" i="2"/>
  <c r="AE293" i="2"/>
  <c r="AE286" i="2"/>
  <c r="AE261" i="2"/>
  <c r="AE245" i="2"/>
  <c r="AE223" i="2"/>
  <c r="AE218" i="2"/>
  <c r="AE215" i="2"/>
  <c r="AE214" i="2"/>
  <c r="AE206" i="2"/>
  <c r="AE187" i="2"/>
  <c r="AE174" i="2"/>
  <c r="AE158" i="2"/>
  <c r="AE96" i="2"/>
  <c r="AE83" i="2"/>
  <c r="AE57" i="2"/>
  <c r="AE51" i="2"/>
  <c r="AE37" i="2"/>
  <c r="AE26" i="2"/>
  <c r="AE21" i="2"/>
  <c r="AE18" i="2"/>
  <c r="AE17" i="2"/>
  <c r="AD359" i="2"/>
  <c r="AD313" i="2"/>
  <c r="AD307" i="2"/>
  <c r="AD304" i="2"/>
  <c r="AD264" i="2"/>
  <c r="AD199" i="2"/>
  <c r="AD172" i="2"/>
  <c r="AD167" i="2"/>
  <c r="AD157" i="2"/>
  <c r="AD155" i="2"/>
  <c r="AD73" i="2"/>
  <c r="AD59" i="2"/>
  <c r="AD36" i="2"/>
  <c r="AD34" i="2"/>
  <c r="AD14" i="2"/>
  <c r="AD8" i="2"/>
  <c r="AD6" i="2"/>
  <c r="AB376" i="2"/>
  <c r="AB366" i="2"/>
  <c r="AB355" i="2"/>
  <c r="AB322" i="2"/>
  <c r="AB213" i="2"/>
  <c r="AB188" i="2"/>
  <c r="AB183" i="2"/>
  <c r="AB161" i="2"/>
  <c r="AB156" i="2"/>
  <c r="AB49" i="2"/>
  <c r="AA369" i="2"/>
  <c r="AA346" i="2"/>
  <c r="AA345" i="2"/>
  <c r="AA316" i="2"/>
  <c r="AA295" i="2"/>
  <c r="AA267" i="2"/>
  <c r="AA242" i="2"/>
  <c r="AA241" i="2"/>
  <c r="AA233" i="2"/>
  <c r="AA221" i="2"/>
  <c r="AA185" i="2"/>
  <c r="AA176" i="2"/>
  <c r="AA168" i="2"/>
  <c r="AA149" i="2"/>
  <c r="AA148" i="2"/>
  <c r="AA147" i="2"/>
  <c r="AA144" i="2"/>
  <c r="AA134" i="2"/>
  <c r="AA129" i="2"/>
  <c r="AA122" i="2"/>
  <c r="AA99" i="2"/>
  <c r="AA88" i="2"/>
  <c r="AA74" i="2"/>
  <c r="AA48" i="2"/>
  <c r="AA40" i="2"/>
  <c r="AA32" i="2"/>
  <c r="AA15" i="2"/>
  <c r="AA7" i="2"/>
  <c r="Z362" i="2"/>
  <c r="Z259" i="2"/>
  <c r="Z255" i="2"/>
  <c r="Z238" i="2"/>
  <c r="Z202" i="2"/>
  <c r="Z182" i="2"/>
  <c r="Z146" i="2"/>
  <c r="Z138" i="2"/>
  <c r="Z124" i="2"/>
  <c r="Z108" i="2"/>
  <c r="Z87" i="2"/>
  <c r="Z33" i="2"/>
  <c r="Z23" i="2"/>
  <c r="Z11" i="2"/>
  <c r="Y373" i="2"/>
  <c r="Y372" i="2"/>
  <c r="Y370" i="2"/>
  <c r="Y365" i="2"/>
  <c r="Y353" i="2"/>
  <c r="Y319" i="2"/>
  <c r="Y311" i="2"/>
  <c r="Y310" i="2"/>
  <c r="Y306" i="2"/>
  <c r="Y300" i="2"/>
  <c r="Y284" i="2"/>
  <c r="Y278" i="2"/>
  <c r="Y268" i="2"/>
  <c r="Y247" i="2"/>
  <c r="Y228" i="2"/>
  <c r="Y205" i="2"/>
  <c r="Y195" i="2"/>
  <c r="Y189" i="2"/>
  <c r="Y181" i="2"/>
  <c r="Y179" i="2"/>
  <c r="Y130" i="2"/>
  <c r="Y38" i="2"/>
  <c r="Y20" i="2"/>
  <c r="X360" i="2"/>
  <c r="X344" i="2"/>
  <c r="X338" i="2"/>
  <c r="X337" i="2"/>
  <c r="X305" i="2"/>
  <c r="X294" i="2"/>
  <c r="X235" i="2"/>
  <c r="X180" i="2"/>
  <c r="X169" i="2"/>
  <c r="X165" i="2"/>
  <c r="X128" i="2"/>
  <c r="X116" i="2"/>
  <c r="X112" i="2"/>
  <c r="X107" i="2"/>
  <c r="X102" i="2"/>
  <c r="X95" i="2"/>
  <c r="X94" i="2"/>
  <c r="X89" i="2"/>
  <c r="X79" i="2"/>
  <c r="X78" i="2"/>
  <c r="X56" i="2"/>
  <c r="X53" i="2"/>
  <c r="X45" i="2"/>
  <c r="X43" i="2"/>
  <c r="X4" i="2"/>
  <c r="W363" i="2"/>
  <c r="W356" i="2"/>
  <c r="W325" i="2"/>
  <c r="W288" i="2"/>
  <c r="W279" i="2"/>
  <c r="W225" i="2"/>
  <c r="W224" i="2"/>
  <c r="W209" i="2"/>
  <c r="W191" i="2"/>
  <c r="W133" i="2"/>
  <c r="W50" i="2"/>
  <c r="W47" i="2"/>
  <c r="W35" i="2"/>
  <c r="W29" i="2"/>
  <c r="V273" i="2"/>
  <c r="V243" i="2"/>
  <c r="V232" i="2"/>
  <c r="V226" i="2"/>
  <c r="V186" i="2"/>
  <c r="V184" i="2"/>
  <c r="V159" i="2"/>
  <c r="V150" i="2"/>
  <c r="V135" i="2"/>
  <c r="V127" i="2"/>
  <c r="V113" i="2"/>
  <c r="V105" i="2"/>
  <c r="V98" i="2"/>
  <c r="V91" i="2"/>
  <c r="V77" i="2"/>
  <c r="V64" i="2"/>
  <c r="V63" i="2"/>
  <c r="V46" i="2"/>
  <c r="V19" i="2"/>
  <c r="U260" i="2"/>
  <c r="U239" i="2"/>
  <c r="U121" i="2"/>
  <c r="U408" i="2" s="1"/>
  <c r="T368" i="2"/>
  <c r="T367" i="2"/>
  <c r="T352" i="2"/>
  <c r="T350" i="2"/>
  <c r="T297" i="2"/>
  <c r="T253" i="2"/>
  <c r="T153" i="2"/>
  <c r="T145" i="2"/>
  <c r="T139" i="2"/>
  <c r="T92" i="2"/>
  <c r="T69" i="2"/>
  <c r="T62" i="2"/>
  <c r="S377" i="2"/>
  <c r="S348" i="2"/>
  <c r="S342" i="2"/>
  <c r="S335" i="2"/>
  <c r="S331" i="2"/>
  <c r="S326" i="2"/>
  <c r="S321" i="2"/>
  <c r="S320" i="2"/>
  <c r="S312" i="2"/>
  <c r="S292" i="2"/>
  <c r="S291" i="2"/>
  <c r="S290" i="2"/>
  <c r="S287" i="2"/>
  <c r="S275" i="2"/>
  <c r="S271" i="2"/>
  <c r="S269" i="2"/>
  <c r="S266" i="2"/>
  <c r="S254" i="2"/>
  <c r="S252" i="2"/>
  <c r="S246" i="2"/>
  <c r="S244" i="2"/>
  <c r="S237" i="2"/>
  <c r="S230" i="2"/>
  <c r="S220" i="2"/>
  <c r="S216" i="2"/>
  <c r="S210" i="2"/>
  <c r="S201" i="2"/>
  <c r="S192" i="2"/>
  <c r="S190" i="2"/>
  <c r="S173" i="2"/>
  <c r="S164" i="2"/>
  <c r="S154" i="2"/>
  <c r="S143" i="2"/>
  <c r="S141" i="2"/>
  <c r="S131" i="2"/>
  <c r="S125" i="2"/>
  <c r="S120" i="2"/>
  <c r="S118" i="2"/>
  <c r="S117" i="2"/>
  <c r="S114" i="2"/>
  <c r="S110" i="2"/>
  <c r="S97" i="2"/>
  <c r="S90" i="2"/>
  <c r="S85" i="2"/>
  <c r="S81" i="2"/>
  <c r="S70" i="2"/>
  <c r="S61" i="2"/>
  <c r="S58" i="2"/>
  <c r="S54" i="2"/>
  <c r="S52" i="2"/>
  <c r="S44" i="2"/>
  <c r="S42" i="2"/>
  <c r="S28" i="2"/>
  <c r="S24" i="2"/>
  <c r="R354" i="2"/>
  <c r="R349" i="2"/>
  <c r="R340" i="2"/>
  <c r="R339" i="2"/>
  <c r="R333" i="2"/>
  <c r="R328" i="2"/>
  <c r="R318" i="2"/>
  <c r="R315" i="2"/>
  <c r="R296" i="2"/>
  <c r="R283" i="2"/>
  <c r="R282" i="2"/>
  <c r="R281" i="2"/>
  <c r="R276" i="2"/>
  <c r="R274" i="2"/>
  <c r="R270" i="2"/>
  <c r="R265" i="2"/>
  <c r="R262" i="2"/>
  <c r="R257" i="2"/>
  <c r="R256" i="2"/>
  <c r="R251" i="2"/>
  <c r="R250" i="2"/>
  <c r="R249" i="2"/>
  <c r="R229" i="2"/>
  <c r="R222" i="2"/>
  <c r="R219" i="2"/>
  <c r="R211" i="2"/>
  <c r="R208" i="2"/>
  <c r="R207" i="2"/>
  <c r="R203" i="2"/>
  <c r="R196" i="2"/>
  <c r="R178" i="2"/>
  <c r="R162" i="2"/>
  <c r="R160" i="2"/>
  <c r="R142" i="2"/>
  <c r="R140" i="2"/>
  <c r="R123" i="2"/>
  <c r="R111" i="2"/>
  <c r="R104" i="2"/>
  <c r="R101" i="2"/>
  <c r="R86" i="2"/>
  <c r="R84" i="2"/>
  <c r="R76" i="2"/>
  <c r="R71" i="2"/>
  <c r="R67" i="2"/>
  <c r="R65" i="2"/>
  <c r="R55" i="2"/>
  <c r="R41" i="2"/>
  <c r="R22" i="2"/>
  <c r="R12" i="2"/>
  <c r="R10" i="2"/>
  <c r="R5" i="2"/>
  <c r="Q336" i="2"/>
  <c r="Q332" i="2"/>
  <c r="Q329" i="2"/>
  <c r="Q314" i="2"/>
  <c r="Q309" i="2"/>
  <c r="Q302" i="2"/>
  <c r="Q285" i="2"/>
  <c r="Q280" i="2"/>
  <c r="Q217" i="2"/>
  <c r="Q212" i="2"/>
  <c r="Q204" i="2"/>
  <c r="Q193" i="2"/>
  <c r="Q163" i="2"/>
  <c r="Q109" i="2"/>
  <c r="Q66" i="2"/>
  <c r="P378" i="2"/>
  <c r="P248" i="2"/>
  <c r="P234" i="2"/>
  <c r="P197" i="2"/>
  <c r="P171" i="2"/>
  <c r="P152" i="2"/>
  <c r="P151" i="2"/>
  <c r="P132" i="2"/>
  <c r="P100" i="2"/>
  <c r="P93" i="2"/>
  <c r="P60" i="2"/>
  <c r="P31" i="2"/>
  <c r="P3" i="2" s="1"/>
  <c r="P16" i="2"/>
  <c r="M361" i="2"/>
  <c r="M351" i="2"/>
  <c r="M347" i="2"/>
  <c r="M343" i="2"/>
  <c r="M341" i="2"/>
  <c r="M334" i="2"/>
  <c r="M327" i="2"/>
  <c r="M323" i="2"/>
  <c r="M317" i="2"/>
  <c r="M308" i="2"/>
  <c r="M303" i="2"/>
  <c r="M301" i="2"/>
  <c r="M289" i="2"/>
  <c r="M277" i="2"/>
  <c r="M263" i="2"/>
  <c r="M258" i="2"/>
  <c r="M236" i="2"/>
  <c r="M231" i="2"/>
  <c r="M198" i="2"/>
  <c r="M194" i="2"/>
  <c r="M166" i="2"/>
  <c r="M137" i="2"/>
  <c r="M136" i="2"/>
  <c r="M126" i="2"/>
  <c r="M119" i="2"/>
  <c r="M115" i="2"/>
  <c r="M82" i="2"/>
  <c r="M80" i="2"/>
  <c r="M39" i="2"/>
  <c r="M30" i="2"/>
  <c r="N358" i="2"/>
  <c r="N357" i="2"/>
  <c r="N272" i="2"/>
  <c r="L175" i="2"/>
  <c r="L13" i="2"/>
  <c r="K146" i="3"/>
  <c r="AK3" i="2"/>
  <c r="C353" i="1"/>
  <c r="D427" i="2" s="1"/>
  <c r="C352" i="1"/>
  <c r="D426" i="2" s="1"/>
  <c r="C351" i="1"/>
  <c r="D425" i="2" s="1"/>
  <c r="C350" i="1"/>
  <c r="D424" i="2" s="1"/>
  <c r="C349" i="1"/>
  <c r="D423" i="2" s="1"/>
  <c r="C348" i="1"/>
  <c r="D422" i="2" s="1"/>
  <c r="C347" i="1"/>
  <c r="D421" i="2" s="1"/>
  <c r="C346" i="1"/>
  <c r="D420" i="2" s="1"/>
  <c r="C345" i="1"/>
  <c r="D419" i="2" s="1"/>
  <c r="C344" i="1"/>
  <c r="D418" i="2" s="1"/>
  <c r="C343" i="1"/>
  <c r="D417" i="2" s="1"/>
  <c r="C342" i="1"/>
  <c r="D416" i="2" s="1"/>
  <c r="C341" i="1"/>
  <c r="D415" i="2" s="1"/>
  <c r="C340" i="1"/>
  <c r="D414" i="2" s="1"/>
  <c r="C339" i="1"/>
  <c r="D413" i="2" s="1"/>
  <c r="C338" i="1"/>
  <c r="D412" i="2" s="1"/>
  <c r="C337" i="1"/>
  <c r="D411" i="2" s="1"/>
  <c r="C336" i="1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K143" i="3"/>
  <c r="K134" i="3"/>
  <c r="K139" i="3"/>
  <c r="K132" i="3"/>
  <c r="K137" i="3"/>
  <c r="K135" i="3"/>
  <c r="K145" i="3"/>
  <c r="K142" i="3"/>
  <c r="K141" i="3"/>
  <c r="K138" i="3"/>
  <c r="K136" i="3"/>
  <c r="K140" i="3"/>
  <c r="K131" i="3"/>
  <c r="K133" i="3"/>
  <c r="K128" i="3"/>
  <c r="K144" i="3"/>
  <c r="K130" i="3"/>
  <c r="K127" i="3"/>
  <c r="K129" i="3"/>
  <c r="A2" i="2"/>
  <c r="AC3" i="2"/>
  <c r="Y3" i="1" l="1"/>
  <c r="O3" i="1"/>
  <c r="BA322" i="1"/>
  <c r="M121" i="3" s="1"/>
  <c r="AU322" i="1"/>
  <c r="M116" i="3" s="1"/>
  <c r="AN313" i="1"/>
  <c r="AX334" i="1"/>
  <c r="AN334" i="1"/>
  <c r="AS3" i="1"/>
  <c r="AK335" i="1"/>
  <c r="AW316" i="1"/>
  <c r="BB310" i="1"/>
  <c r="M394" i="2"/>
  <c r="AE394" i="2"/>
  <c r="BA396" i="2"/>
  <c r="F99" i="3" s="1"/>
  <c r="AS394" i="2"/>
  <c r="AW397" i="2"/>
  <c r="AO406" i="2"/>
  <c r="AX408" i="2"/>
  <c r="AQ3" i="2"/>
  <c r="U334" i="1"/>
  <c r="O334" i="1"/>
  <c r="AZ335" i="1"/>
  <c r="AT334" i="1"/>
  <c r="AM334" i="1"/>
  <c r="AU334" i="1"/>
  <c r="AS335" i="1"/>
  <c r="AI334" i="1"/>
  <c r="AO334" i="1"/>
  <c r="AN328" i="1"/>
  <c r="BB334" i="1"/>
  <c r="BA334" i="1"/>
  <c r="AL311" i="1"/>
  <c r="AV334" i="1"/>
  <c r="AW334" i="1"/>
  <c r="AN325" i="1"/>
  <c r="AO331" i="1"/>
  <c r="M120" i="3" s="1"/>
  <c r="AW317" i="1"/>
  <c r="AJ334" i="1"/>
  <c r="AR334" i="1"/>
  <c r="AH334" i="1"/>
  <c r="AP334" i="1"/>
  <c r="BA323" i="1"/>
  <c r="AO332" i="1"/>
  <c r="AT310" i="1"/>
  <c r="AW310" i="1"/>
  <c r="AT311" i="1"/>
  <c r="AW311" i="1"/>
  <c r="BA310" i="1"/>
  <c r="AZ311" i="1"/>
  <c r="BB311" i="1"/>
  <c r="AT314" i="1"/>
  <c r="AU314" i="1"/>
  <c r="AU317" i="1"/>
  <c r="AU320" i="1"/>
  <c r="AU323" i="1"/>
  <c r="AW314" i="1"/>
  <c r="BB313" i="1"/>
  <c r="BB314" i="1"/>
  <c r="BA317" i="1"/>
  <c r="BA320" i="1"/>
  <c r="Y2" i="1"/>
  <c r="AS2" i="1"/>
  <c r="AS334" i="1"/>
  <c r="L2" i="1"/>
  <c r="N2" i="1"/>
  <c r="M3" i="1"/>
  <c r="P2" i="1"/>
  <c r="Q3" i="1"/>
  <c r="R319" i="1"/>
  <c r="S334" i="1"/>
  <c r="T334" i="1"/>
  <c r="V334" i="1"/>
  <c r="W3" i="1"/>
  <c r="X334" i="1"/>
  <c r="Z334" i="1"/>
  <c r="AA334" i="1"/>
  <c r="AE334" i="1"/>
  <c r="AF3" i="1"/>
  <c r="AN335" i="1"/>
  <c r="AH335" i="1"/>
  <c r="AJ335" i="1"/>
  <c r="AX335" i="1"/>
  <c r="AS310" i="1"/>
  <c r="AU310" i="1"/>
  <c r="AS311" i="1"/>
  <c r="AU311" i="1"/>
  <c r="AZ310" i="1"/>
  <c r="BA311" i="1"/>
  <c r="AT313" i="1"/>
  <c r="AU313" i="1"/>
  <c r="M91" i="3" s="1"/>
  <c r="AU316" i="1"/>
  <c r="M98" i="3" s="1"/>
  <c r="AU319" i="1"/>
  <c r="M104" i="3" s="1"/>
  <c r="AW313" i="1"/>
  <c r="BA313" i="1"/>
  <c r="BA314" i="1"/>
  <c r="BA316" i="1"/>
  <c r="M103" i="3" s="1"/>
  <c r="BA319" i="1"/>
  <c r="M115" i="3" s="1"/>
  <c r="N3" i="1"/>
  <c r="M311" i="1"/>
  <c r="S2" i="1"/>
  <c r="Y313" i="1"/>
  <c r="M28" i="3" s="1"/>
  <c r="AA310" i="1"/>
  <c r="AD334" i="1"/>
  <c r="AI335" i="1"/>
  <c r="AM335" i="1"/>
  <c r="AO335" i="1"/>
  <c r="AQ335" i="1"/>
  <c r="AU335" i="1"/>
  <c r="AW335" i="1"/>
  <c r="BA335" i="1"/>
  <c r="AI310" i="1"/>
  <c r="M84" i="3" s="1"/>
  <c r="AI313" i="1"/>
  <c r="M92" i="3" s="1"/>
  <c r="AI316" i="1"/>
  <c r="M107" i="3" s="1"/>
  <c r="AL310" i="1"/>
  <c r="AO310" i="1"/>
  <c r="AO313" i="1"/>
  <c r="AO316" i="1"/>
  <c r="M93" i="3" s="1"/>
  <c r="AO319" i="1"/>
  <c r="M101" i="3" s="1"/>
  <c r="AO322" i="1"/>
  <c r="M106" i="3" s="1"/>
  <c r="AO325" i="1"/>
  <c r="M113" i="3" s="1"/>
  <c r="AO328" i="1"/>
  <c r="M118" i="3" s="1"/>
  <c r="U2" i="1"/>
  <c r="AD2" i="1"/>
  <c r="S3" i="1"/>
  <c r="AH2" i="1"/>
  <c r="AO2" i="1"/>
  <c r="AW2" i="1"/>
  <c r="BA2" i="1"/>
  <c r="AO3" i="1"/>
  <c r="AW3" i="1"/>
  <c r="BA3" i="1"/>
  <c r="AN319" i="1"/>
  <c r="R310" i="1"/>
  <c r="W334" i="1"/>
  <c r="AF334" i="1"/>
  <c r="M310" i="1"/>
  <c r="M22" i="3" s="1"/>
  <c r="S322" i="1"/>
  <c r="M37" i="3" s="1"/>
  <c r="AZ334" i="1"/>
  <c r="AL334" i="1"/>
  <c r="AL335" i="1"/>
  <c r="AP335" i="1"/>
  <c r="AR335" i="1"/>
  <c r="AT335" i="1"/>
  <c r="AV335" i="1"/>
  <c r="BB335" i="1"/>
  <c r="AI311" i="1"/>
  <c r="AI314" i="1"/>
  <c r="AI317" i="1"/>
  <c r="AO311" i="1"/>
  <c r="AO314" i="1"/>
  <c r="AO317" i="1"/>
  <c r="AO320" i="1"/>
  <c r="AO323" i="1"/>
  <c r="AO326" i="1"/>
  <c r="AO329" i="1"/>
  <c r="AI2" i="1"/>
  <c r="AM2" i="1"/>
  <c r="AQ2" i="1"/>
  <c r="AU2" i="1"/>
  <c r="AI3" i="1"/>
  <c r="AM3" i="1"/>
  <c r="AQ3" i="1"/>
  <c r="AU3" i="1"/>
  <c r="AN310" i="1"/>
  <c r="AN316" i="1"/>
  <c r="AN322" i="1"/>
  <c r="AH3" i="1"/>
  <c r="AJ2" i="1"/>
  <c r="AL2" i="1"/>
  <c r="AN2" i="1"/>
  <c r="AP2" i="1"/>
  <c r="AR2" i="1"/>
  <c r="AT2" i="1"/>
  <c r="AV2" i="1"/>
  <c r="AX2" i="1"/>
  <c r="AZ2" i="1"/>
  <c r="BB2" i="1"/>
  <c r="AJ3" i="1"/>
  <c r="AL3" i="1"/>
  <c r="AN3" i="1"/>
  <c r="AP3" i="1"/>
  <c r="AR3" i="1"/>
  <c r="AT3" i="1"/>
  <c r="AV3" i="1"/>
  <c r="AX3" i="1"/>
  <c r="AZ3" i="1"/>
  <c r="BB3" i="1"/>
  <c r="AN311" i="1"/>
  <c r="AN314" i="1"/>
  <c r="AN317" i="1"/>
  <c r="AN320" i="1"/>
  <c r="AN323" i="1"/>
  <c r="AN326" i="1"/>
  <c r="AN329" i="1"/>
  <c r="S311" i="1"/>
  <c r="S314" i="1"/>
  <c r="S317" i="1"/>
  <c r="S320" i="1"/>
  <c r="S323" i="1"/>
  <c r="Y311" i="1"/>
  <c r="Y314" i="1"/>
  <c r="AA311" i="1"/>
  <c r="AE311" i="1"/>
  <c r="AE314" i="1"/>
  <c r="W2" i="1"/>
  <c r="AA2" i="1"/>
  <c r="P3" i="1"/>
  <c r="AA3" i="1"/>
  <c r="R316" i="1"/>
  <c r="Y334" i="1"/>
  <c r="U3" i="1"/>
  <c r="S310" i="1"/>
  <c r="M15" i="3" s="1"/>
  <c r="S313" i="1"/>
  <c r="M23" i="3" s="1"/>
  <c r="S316" i="1"/>
  <c r="M29" i="3" s="1"/>
  <c r="S319" i="1"/>
  <c r="M35" i="3" s="1"/>
  <c r="Y310" i="1"/>
  <c r="M21" i="3" s="1"/>
  <c r="AE310" i="1"/>
  <c r="M20" i="3" s="1"/>
  <c r="AE313" i="1"/>
  <c r="M31" i="3" s="1"/>
  <c r="AB334" i="1"/>
  <c r="L3" i="1"/>
  <c r="R2" i="1"/>
  <c r="T2" i="1"/>
  <c r="V2" i="1"/>
  <c r="X2" i="1"/>
  <c r="Z2" i="1"/>
  <c r="AB2" i="1"/>
  <c r="AF2" i="1"/>
  <c r="T3" i="1"/>
  <c r="V3" i="1"/>
  <c r="X3" i="1"/>
  <c r="Z3" i="1"/>
  <c r="AB3" i="1"/>
  <c r="R313" i="1"/>
  <c r="M334" i="1"/>
  <c r="P334" i="1"/>
  <c r="N334" i="1"/>
  <c r="Q2" i="1"/>
  <c r="R334" i="1"/>
  <c r="AD3" i="1"/>
  <c r="AE3" i="1"/>
  <c r="AE2" i="1"/>
  <c r="AC2" i="1"/>
  <c r="AC3" i="1"/>
  <c r="R3" i="1"/>
  <c r="R311" i="1"/>
  <c r="R314" i="1"/>
  <c r="R317" i="1"/>
  <c r="R320" i="1"/>
  <c r="M2" i="1"/>
  <c r="AI400" i="2"/>
  <c r="AI399" i="2"/>
  <c r="F103" i="3" s="1"/>
  <c r="AO405" i="2"/>
  <c r="F101" i="3" s="1"/>
  <c r="AI394" i="2"/>
  <c r="AI397" i="2"/>
  <c r="AS393" i="2"/>
  <c r="F97" i="3" s="1"/>
  <c r="BA397" i="2"/>
  <c r="M393" i="2"/>
  <c r="F28" i="3" s="1"/>
  <c r="Q2" i="2"/>
  <c r="F23" i="3" s="1"/>
  <c r="S400" i="2"/>
  <c r="V408" i="2"/>
  <c r="AA393" i="2"/>
  <c r="F20" i="3" s="1"/>
  <c r="AD408" i="2"/>
  <c r="AE393" i="2"/>
  <c r="F26" i="3" s="1"/>
  <c r="AF408" i="2"/>
  <c r="AZ393" i="2"/>
  <c r="F92" i="3" s="1"/>
  <c r="AS2" i="2"/>
  <c r="F77" i="3" s="1"/>
  <c r="BA408" i="2"/>
  <c r="AP3" i="2"/>
  <c r="AW396" i="2"/>
  <c r="F91" i="3" s="1"/>
  <c r="AJ408" i="2"/>
  <c r="AQ2" i="2"/>
  <c r="F102" i="3" s="1"/>
  <c r="AJ3" i="2"/>
  <c r="AI393" i="2"/>
  <c r="F88" i="3" s="1"/>
  <c r="AI396" i="2"/>
  <c r="F100" i="3" s="1"/>
  <c r="AR393" i="2"/>
  <c r="F84" i="3" s="1"/>
  <c r="AK2" i="2"/>
  <c r="F106" i="3" s="1"/>
  <c r="J146" i="3" s="1"/>
  <c r="S399" i="2"/>
  <c r="F29" i="3" s="1"/>
  <c r="V3" i="2"/>
  <c r="S393" i="2"/>
  <c r="F14" i="3" s="1"/>
  <c r="AA3" i="2"/>
  <c r="L2" i="2"/>
  <c r="F31" i="3" s="1"/>
  <c r="Q408" i="2"/>
  <c r="O408" i="2"/>
  <c r="O2" i="2"/>
  <c r="F34" i="3" s="1"/>
  <c r="J62" i="3" s="1"/>
  <c r="C354" i="1"/>
  <c r="D410" i="2"/>
  <c r="F410" i="2" s="1"/>
  <c r="AN2" i="2"/>
  <c r="F70" i="3" s="1"/>
  <c r="AN396" i="2"/>
  <c r="F94" i="3" s="1"/>
  <c r="AN397" i="2"/>
  <c r="AW393" i="2"/>
  <c r="F81" i="3" s="1"/>
  <c r="L408" i="2"/>
  <c r="M3" i="2"/>
  <c r="P408" i="2"/>
  <c r="Q3" i="2"/>
  <c r="R2" i="2"/>
  <c r="F5" i="3" s="1"/>
  <c r="S394" i="2"/>
  <c r="T2" i="2"/>
  <c r="F22" i="3" s="1"/>
  <c r="X393" i="2"/>
  <c r="F24" i="3" s="1"/>
  <c r="Z408" i="2"/>
  <c r="AB408" i="2"/>
  <c r="AC2" i="2"/>
  <c r="AD3" i="2"/>
  <c r="AE2" i="2"/>
  <c r="F8" i="3" s="1"/>
  <c r="AF3" i="2"/>
  <c r="N2" i="2"/>
  <c r="F33" i="3" s="1"/>
  <c r="AH3" i="2"/>
  <c r="AI2" i="2"/>
  <c r="F75" i="3" s="1"/>
  <c r="AL408" i="2"/>
  <c r="AM408" i="2"/>
  <c r="AO397" i="2"/>
  <c r="AO2" i="2"/>
  <c r="F66" i="3" s="1"/>
  <c r="AP2" i="2"/>
  <c r="F80" i="3" s="1"/>
  <c r="AR3" i="2"/>
  <c r="AS3" i="2"/>
  <c r="AT3" i="2"/>
  <c r="AU3" i="2"/>
  <c r="AV3" i="2"/>
  <c r="AW2" i="2"/>
  <c r="F68" i="3" s="1"/>
  <c r="AX3" i="2"/>
  <c r="AY2" i="2"/>
  <c r="BA3" i="2"/>
  <c r="BB3" i="2"/>
  <c r="AJ2" i="2"/>
  <c r="F105" i="3" s="1"/>
  <c r="AQ408" i="2"/>
  <c r="F411" i="2"/>
  <c r="F413" i="2"/>
  <c r="F415" i="2"/>
  <c r="F417" i="2"/>
  <c r="F419" i="2"/>
  <c r="F421" i="2"/>
  <c r="F423" i="2"/>
  <c r="F425" i="2"/>
  <c r="F427" i="2"/>
  <c r="AO400" i="2"/>
  <c r="AO394" i="2"/>
  <c r="AO396" i="2"/>
  <c r="F83" i="3" s="1"/>
  <c r="V2" i="2"/>
  <c r="F11" i="3" s="1"/>
  <c r="AP408" i="2"/>
  <c r="L3" i="2"/>
  <c r="AN3" i="2"/>
  <c r="AO399" i="2"/>
  <c r="F86" i="3" s="1"/>
  <c r="BA2" i="2"/>
  <c r="F72" i="3" s="1"/>
  <c r="AO408" i="2"/>
  <c r="AY408" i="2"/>
  <c r="AA2" i="2"/>
  <c r="F9" i="3" s="1"/>
  <c r="X2" i="2"/>
  <c r="F7" i="3" s="1"/>
  <c r="AX2" i="2"/>
  <c r="F93" i="3" s="1"/>
  <c r="AN393" i="2"/>
  <c r="F85" i="3" s="1"/>
  <c r="AL3" i="2"/>
  <c r="AY3" i="2"/>
  <c r="M408" i="2"/>
  <c r="AI3" i="2"/>
  <c r="AT408" i="2"/>
  <c r="AH408" i="2"/>
  <c r="Z2" i="2"/>
  <c r="F15" i="3" s="1"/>
  <c r="T408" i="2"/>
  <c r="AR408" i="2"/>
  <c r="T3" i="2"/>
  <c r="AN408" i="2"/>
  <c r="AU408" i="2"/>
  <c r="BB408" i="2"/>
  <c r="AU393" i="2"/>
  <c r="F96" i="3" s="1"/>
  <c r="BA394" i="2"/>
  <c r="F412" i="2"/>
  <c r="F416" i="2"/>
  <c r="F420" i="2"/>
  <c r="F424" i="2"/>
  <c r="R397" i="2"/>
  <c r="R396" i="2"/>
  <c r="F25" i="3" s="1"/>
  <c r="R399" i="2"/>
  <c r="F30" i="3" s="1"/>
  <c r="R408" i="2"/>
  <c r="W408" i="2"/>
  <c r="W2" i="2"/>
  <c r="F18" i="3" s="1"/>
  <c r="X394" i="2"/>
  <c r="X408" i="2"/>
  <c r="Y408" i="2"/>
  <c r="Y3" i="2"/>
  <c r="AA394" i="2"/>
  <c r="AE408" i="2"/>
  <c r="U2" i="2"/>
  <c r="F32" i="3" s="1"/>
  <c r="U3" i="2"/>
  <c r="AN400" i="2"/>
  <c r="AN399" i="2"/>
  <c r="F98" i="3" s="1"/>
  <c r="AO403" i="2"/>
  <c r="AO3" i="2"/>
  <c r="AW394" i="2"/>
  <c r="AW408" i="2"/>
  <c r="AZ408" i="2"/>
  <c r="AZ394" i="2"/>
  <c r="S397" i="2"/>
  <c r="S396" i="2"/>
  <c r="F21" i="3" s="1"/>
  <c r="S408" i="2"/>
  <c r="Z3" i="2"/>
  <c r="S3" i="2"/>
  <c r="AB2" i="2"/>
  <c r="F27" i="3" s="1"/>
  <c r="N408" i="2"/>
  <c r="R394" i="2"/>
  <c r="AD2" i="2"/>
  <c r="F10" i="3" s="1"/>
  <c r="AN394" i="2"/>
  <c r="AR2" i="2"/>
  <c r="F73" i="3" s="1"/>
  <c r="AM2" i="2"/>
  <c r="F89" i="3" s="1"/>
  <c r="N3" i="2"/>
  <c r="AI408" i="2"/>
  <c r="W3" i="2"/>
  <c r="S2" i="2"/>
  <c r="F6" i="3" s="1"/>
  <c r="Y2" i="2"/>
  <c r="F19" i="3" s="1"/>
  <c r="AO393" i="2"/>
  <c r="F74" i="3" s="1"/>
  <c r="AT393" i="2"/>
  <c r="F76" i="3" s="1"/>
  <c r="AV408" i="2"/>
  <c r="R393" i="2"/>
  <c r="F17" i="3" s="1"/>
  <c r="AW3" i="2"/>
  <c r="AT396" i="2"/>
  <c r="F90" i="3" s="1"/>
  <c r="AV2" i="2"/>
  <c r="F78" i="3" s="1"/>
  <c r="AT2" i="2"/>
  <c r="F67" i="3" s="1"/>
  <c r="AB3" i="2"/>
  <c r="M2" i="2"/>
  <c r="F13" i="3" s="1"/>
  <c r="AZ3" i="2"/>
  <c r="P2" i="2"/>
  <c r="F16" i="3" s="1"/>
  <c r="AH2" i="2"/>
  <c r="F104" i="3" s="1"/>
  <c r="AC408" i="2"/>
  <c r="AU2" i="2"/>
  <c r="F82" i="3" s="1"/>
  <c r="AM3" i="2"/>
  <c r="R3" i="2"/>
  <c r="X3" i="2"/>
  <c r="AA408" i="2"/>
  <c r="AE3" i="2"/>
  <c r="AL2" i="2"/>
  <c r="F79" i="3" s="1"/>
  <c r="AS408" i="2"/>
  <c r="AT397" i="2"/>
  <c r="AF2" i="2"/>
  <c r="F12" i="3" s="1"/>
  <c r="BB2" i="2"/>
  <c r="F71" i="3" s="1"/>
  <c r="BA393" i="2"/>
  <c r="F87" i="3" s="1"/>
  <c r="AU394" i="2"/>
  <c r="R400" i="2"/>
  <c r="AO402" i="2"/>
  <c r="F95" i="3" s="1"/>
  <c r="F414" i="2"/>
  <c r="F418" i="2"/>
  <c r="F422" i="2"/>
  <c r="F426" i="2"/>
  <c r="C428" i="2"/>
  <c r="D428" i="2" l="1"/>
  <c r="F428" i="2"/>
  <c r="M27" i="3" l="1"/>
  <c r="J59" i="3" s="1"/>
  <c r="M6" i="3"/>
  <c r="J44" i="3" s="1"/>
  <c r="M70" i="3"/>
  <c r="J129" i="3" s="1"/>
  <c r="M9" i="3"/>
  <c r="J47" i="3" s="1"/>
  <c r="M73" i="3"/>
  <c r="J133" i="3" s="1"/>
  <c r="M34" i="3"/>
  <c r="J60" i="3" s="1"/>
  <c r="M38" i="3"/>
  <c r="J61" i="3" s="1"/>
  <c r="M14" i="3"/>
  <c r="J52" i="3" s="1"/>
  <c r="M68" i="3"/>
  <c r="J130" i="3" s="1"/>
  <c r="M97" i="3"/>
  <c r="J138" i="3" s="1"/>
  <c r="M10" i="3"/>
  <c r="J49" i="3" s="1"/>
  <c r="M7" i="3"/>
  <c r="J43" i="3" s="1"/>
  <c r="M19" i="3"/>
  <c r="J51" i="3" s="1"/>
  <c r="M33" i="3"/>
  <c r="J55" i="3" s="1"/>
  <c r="M30" i="3"/>
  <c r="J57" i="3" s="1"/>
  <c r="M8" i="3"/>
  <c r="J45" i="3" s="1"/>
  <c r="M72" i="3"/>
  <c r="J136" i="3" s="1"/>
  <c r="M11" i="3"/>
  <c r="J48" i="3" s="1"/>
  <c r="M87" i="3"/>
  <c r="J143" i="3" s="1"/>
  <c r="M102" i="3"/>
  <c r="J144" i="3" s="1"/>
  <c r="M75" i="3"/>
  <c r="J135" i="3" s="1"/>
  <c r="M5" i="3"/>
  <c r="J46" i="3" s="1"/>
  <c r="M110" i="3"/>
  <c r="J141" i="3" s="1"/>
  <c r="M13" i="3"/>
  <c r="J53" i="3" s="1"/>
  <c r="M16" i="3"/>
  <c r="J50" i="3" s="1"/>
  <c r="M67" i="3"/>
  <c r="J127" i="3" s="1"/>
  <c r="M69" i="3"/>
  <c r="J131" i="3" s="1"/>
  <c r="M36" i="3"/>
  <c r="J58" i="3" s="1"/>
  <c r="M71" i="3"/>
  <c r="J132" i="3" s="1"/>
  <c r="M105" i="3"/>
  <c r="J142" i="3" s="1"/>
  <c r="M25" i="3"/>
  <c r="J54" i="3" s="1"/>
  <c r="M76" i="3"/>
  <c r="J139" i="3" s="1"/>
  <c r="M112" i="3"/>
  <c r="J140" i="3" s="1"/>
  <c r="M79" i="3"/>
  <c r="J134" i="3" s="1"/>
  <c r="M85" i="3"/>
  <c r="J137" i="3" s="1"/>
  <c r="M88" i="3"/>
  <c r="M123" i="3"/>
  <c r="J145" i="3" s="1"/>
  <c r="M95" i="3"/>
  <c r="M119" i="3"/>
  <c r="M18" i="3"/>
  <c r="J56" i="3" s="1"/>
  <c r="M117" i="3"/>
  <c r="M86" i="3"/>
  <c r="M96" i="3"/>
  <c r="M108" i="3"/>
  <c r="M80" i="3"/>
  <c r="M109" i="3"/>
  <c r="M83" i="3"/>
  <c r="M100" i="3"/>
  <c r="M94" i="3"/>
  <c r="M89" i="3"/>
  <c r="M77" i="3"/>
  <c r="M114" i="3"/>
  <c r="M24" i="3"/>
  <c r="M90" i="3"/>
  <c r="M82" i="3"/>
  <c r="M99" i="3"/>
  <c r="M66" i="3"/>
  <c r="J128" i="3" s="1"/>
  <c r="M32" i="3"/>
  <c r="M12" i="3"/>
  <c r="M17" i="3"/>
  <c r="M26" i="3"/>
  <c r="M74" i="3"/>
  <c r="M81" i="3"/>
  <c r="M78" i="3"/>
  <c r="M111" i="3"/>
</calcChain>
</file>

<file path=xl/sharedStrings.xml><?xml version="1.0" encoding="utf-8"?>
<sst xmlns="http://schemas.openxmlformats.org/spreadsheetml/2006/main" count="3780" uniqueCount="977">
  <si>
    <t>M</t>
  </si>
  <si>
    <t>F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</si>
  <si>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</si>
  <si>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</si>
  <si>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</si>
  <si>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</si>
  <si>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</si>
  <si>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</si>
  <si>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</si>
  <si>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</si>
  <si>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</si>
  <si>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</si>
  <si>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</si>
  <si>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</si>
  <si>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</si>
  <si>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</si>
  <si>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</si>
  <si>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</si>
  <si>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</si>
  <si>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</si>
  <si>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B-TEAM</t>
  </si>
  <si>
    <t>C-TEAM</t>
  </si>
  <si>
    <t>D-TEAM</t>
  </si>
  <si>
    <t>BRX</t>
  </si>
  <si>
    <t>HAR</t>
  </si>
  <si>
    <t>HPX</t>
  </si>
  <si>
    <t>ORH</t>
  </si>
  <si>
    <t>ROY</t>
  </si>
  <si>
    <t>TPK</t>
  </si>
  <si>
    <t>Broxbourne Running Club</t>
  </si>
  <si>
    <t>Harlow Running Club</t>
  </si>
  <si>
    <t>Herts Phoenix AC</t>
  </si>
  <si>
    <t>Royston Runners</t>
  </si>
  <si>
    <t>Trent Park Running Club</t>
  </si>
  <si>
    <t>TPK 'B'</t>
  </si>
  <si>
    <t>Orion Harriers</t>
  </si>
  <si>
    <t>B&amp;D</t>
  </si>
  <si>
    <t>BSRC</t>
  </si>
  <si>
    <t>FVS</t>
  </si>
  <si>
    <t>GCR</t>
  </si>
  <si>
    <t>NHRR</t>
  </si>
  <si>
    <t>SAS</t>
  </si>
  <si>
    <t>Garden City Runners</t>
  </si>
  <si>
    <t>St Albans Striders</t>
  </si>
  <si>
    <t>Barnet &amp; District AC</t>
  </si>
  <si>
    <t>Fairlands Valley Spartans</t>
  </si>
  <si>
    <t>North Herts Road Runners</t>
  </si>
  <si>
    <t>Bishop Stortford Running Club</t>
  </si>
  <si>
    <t>SAS 'B'</t>
  </si>
  <si>
    <t>GCR 'B'</t>
  </si>
  <si>
    <t>SAS 'C'</t>
  </si>
  <si>
    <t>SAS 'D'</t>
  </si>
  <si>
    <t>GCR 'C'</t>
  </si>
  <si>
    <t>E-TEAM</t>
  </si>
  <si>
    <t>EDM</t>
  </si>
  <si>
    <t>Edmonton Running Club</t>
  </si>
  <si>
    <t>Hitchin Running Club</t>
  </si>
  <si>
    <t>F-TEAM</t>
  </si>
  <si>
    <t>SNH</t>
  </si>
  <si>
    <t>Stevenage &amp; North Herts AC</t>
  </si>
  <si>
    <t>FVS 'B'</t>
  </si>
  <si>
    <t>NHRR 'B'</t>
  </si>
  <si>
    <t>NHRR 'C'</t>
  </si>
  <si>
    <t>SCOTT'S TRAVEL MIDWEEK ROAD RACE LEAGUE</t>
  </si>
  <si>
    <t>FVS 'C'</t>
  </si>
  <si>
    <t>GCR 'D'</t>
  </si>
  <si>
    <t>FRE</t>
  </si>
  <si>
    <t>Freedom Tri</t>
  </si>
  <si>
    <t>Harpendon Arrows</t>
  </si>
  <si>
    <t>OVERALL VETS</t>
  </si>
  <si>
    <t>FVS 'E'</t>
  </si>
  <si>
    <t>FVS 'D'</t>
  </si>
  <si>
    <t>SS</t>
  </si>
  <si>
    <t>Stevenage Striders</t>
  </si>
  <si>
    <t>S</t>
  </si>
  <si>
    <t>Katie</t>
  </si>
  <si>
    <t>Laura</t>
  </si>
  <si>
    <t>HRP</t>
  </si>
  <si>
    <t>Hannah</t>
  </si>
  <si>
    <t>Sarah</t>
  </si>
  <si>
    <t>Emily</t>
  </si>
  <si>
    <t>Claire</t>
  </si>
  <si>
    <t>Helen</t>
  </si>
  <si>
    <t>HRC</t>
  </si>
  <si>
    <t>Harriet</t>
  </si>
  <si>
    <t>Davis</t>
  </si>
  <si>
    <t>Jenny</t>
  </si>
  <si>
    <t>V 35</t>
  </si>
  <si>
    <t>Sharon</t>
  </si>
  <si>
    <t>Caroline</t>
  </si>
  <si>
    <t>V 45</t>
  </si>
  <si>
    <t>Alison</t>
  </si>
  <si>
    <t>Paula</t>
  </si>
  <si>
    <t>Rachel</t>
  </si>
  <si>
    <t>Cairns</t>
  </si>
  <si>
    <t>Shadbolt</t>
  </si>
  <si>
    <t>V 55</t>
  </si>
  <si>
    <t>Anna</t>
  </si>
  <si>
    <t>Jo</t>
  </si>
  <si>
    <t>Rebecca</t>
  </si>
  <si>
    <t>Barden</t>
  </si>
  <si>
    <t>Phillips</t>
  </si>
  <si>
    <t>Kat</t>
  </si>
  <si>
    <t>Kate</t>
  </si>
  <si>
    <t>Wilson</t>
  </si>
  <si>
    <t>Sue</t>
  </si>
  <si>
    <t>Julie</t>
  </si>
  <si>
    <t>Kerry</t>
  </si>
  <si>
    <t>Burn</t>
  </si>
  <si>
    <t>O'Connor</t>
  </si>
  <si>
    <t>Janice</t>
  </si>
  <si>
    <t>Page</t>
  </si>
  <si>
    <t>Emmerson</t>
  </si>
  <si>
    <t>Carol</t>
  </si>
  <si>
    <t>Paul</t>
  </si>
  <si>
    <t>Russell</t>
  </si>
  <si>
    <t>Victoria</t>
  </si>
  <si>
    <t>Linda</t>
  </si>
  <si>
    <t>Tracy</t>
  </si>
  <si>
    <t>Smith</t>
  </si>
  <si>
    <t>Joanne</t>
  </si>
  <si>
    <t>Brown</t>
  </si>
  <si>
    <t>V 65</t>
  </si>
  <si>
    <t>Stephens</t>
  </si>
  <si>
    <t>Scott</t>
  </si>
  <si>
    <t>Bowen</t>
  </si>
  <si>
    <t>Thompson</t>
  </si>
  <si>
    <t>Harper</t>
  </si>
  <si>
    <t>Ward</t>
  </si>
  <si>
    <t>WAT</t>
  </si>
  <si>
    <t>Watford Joggers</t>
  </si>
  <si>
    <t>Kay</t>
  </si>
  <si>
    <t xml:space="preserve">Alex </t>
  </si>
  <si>
    <t>Green</t>
  </si>
  <si>
    <t>Clarke</t>
  </si>
  <si>
    <t>Cotter</t>
  </si>
  <si>
    <t>Sophie</t>
  </si>
  <si>
    <t>Gates</t>
  </si>
  <si>
    <t>Cara</t>
  </si>
  <si>
    <t>Huckstep</t>
  </si>
  <si>
    <t>Gemma</t>
  </si>
  <si>
    <t xml:space="preserve">Jenny </t>
  </si>
  <si>
    <t>Jane</t>
  </si>
  <si>
    <t>Gail</t>
  </si>
  <si>
    <t>Winter</t>
  </si>
  <si>
    <t>Yuko</t>
  </si>
  <si>
    <t>Gordon</t>
  </si>
  <si>
    <t>Aldridge</t>
  </si>
  <si>
    <t>Hazel</t>
  </si>
  <si>
    <t>Defoe</t>
  </si>
  <si>
    <t>Andrea</t>
  </si>
  <si>
    <t>Liz</t>
  </si>
  <si>
    <t>Sarno</t>
  </si>
  <si>
    <t>Turner</t>
  </si>
  <si>
    <t>Shelley</t>
  </si>
  <si>
    <t>FVS 'F'</t>
  </si>
  <si>
    <t>HRC 'B'</t>
  </si>
  <si>
    <t>WAT 'B'</t>
  </si>
  <si>
    <t>WJ</t>
  </si>
  <si>
    <t>Ware Joggers</t>
  </si>
  <si>
    <t>Cyn</t>
  </si>
  <si>
    <t>Cano</t>
  </si>
  <si>
    <t>Jeanes</t>
  </si>
  <si>
    <t>Alpe</t>
  </si>
  <si>
    <t>King</t>
  </si>
  <si>
    <t>Chloe</t>
  </si>
  <si>
    <t>Thomas</t>
  </si>
  <si>
    <t>White</t>
  </si>
  <si>
    <t>Rhia</t>
  </si>
  <si>
    <t>Botha</t>
  </si>
  <si>
    <t>Lee</t>
  </si>
  <si>
    <t>Clair</t>
  </si>
  <si>
    <t>Drage</t>
  </si>
  <si>
    <t>Gourd</t>
  </si>
  <si>
    <t>Grace</t>
  </si>
  <si>
    <t>Abbie</t>
  </si>
  <si>
    <t>Pez</t>
  </si>
  <si>
    <t>Evans</t>
  </si>
  <si>
    <t>Kenworthy</t>
  </si>
  <si>
    <t>Williams</t>
  </si>
  <si>
    <t>Pickering</t>
  </si>
  <si>
    <t>Pickard</t>
  </si>
  <si>
    <t>Frost</t>
  </si>
  <si>
    <t>Mussen</t>
  </si>
  <si>
    <t>Anja</t>
  </si>
  <si>
    <t>Greenwood</t>
  </si>
  <si>
    <t>Wendy</t>
  </si>
  <si>
    <t>Walsh</t>
  </si>
  <si>
    <t>Nicola</t>
  </si>
  <si>
    <t>Amos</t>
  </si>
  <si>
    <t>Bruce</t>
  </si>
  <si>
    <t>Jan</t>
  </si>
  <si>
    <t>Hazirci</t>
  </si>
  <si>
    <t>Louise</t>
  </si>
  <si>
    <t>Oliver</t>
  </si>
  <si>
    <t>Susan</t>
  </si>
  <si>
    <t>Charlotte</t>
  </si>
  <si>
    <t>Stafford</t>
  </si>
  <si>
    <t>McAneny</t>
  </si>
  <si>
    <t>Cross</t>
  </si>
  <si>
    <t>Francis</t>
  </si>
  <si>
    <t>Michael</t>
  </si>
  <si>
    <t>Angie</t>
  </si>
  <si>
    <t>Flight</t>
  </si>
  <si>
    <t>Reid</t>
  </si>
  <si>
    <t>Sam</t>
  </si>
  <si>
    <t>Males</t>
  </si>
  <si>
    <t>Lynne</t>
  </si>
  <si>
    <t>Cox</t>
  </si>
  <si>
    <t>Robinson</t>
  </si>
  <si>
    <t>Melissa</t>
  </si>
  <si>
    <t>O'Hare</t>
  </si>
  <si>
    <t>Marie</t>
  </si>
  <si>
    <t>Colucci</t>
  </si>
  <si>
    <t>Charville</t>
  </si>
  <si>
    <t>Jackie</t>
  </si>
  <si>
    <t>Clare</t>
  </si>
  <si>
    <t>Christine</t>
  </si>
  <si>
    <t>Hawker</t>
  </si>
  <si>
    <t>Daniela</t>
  </si>
  <si>
    <t>Mason</t>
  </si>
  <si>
    <t>Angela</t>
  </si>
  <si>
    <t>Melanie</t>
  </si>
  <si>
    <t>Natasha</t>
  </si>
  <si>
    <t>Debbie</t>
  </si>
  <si>
    <t>Blantern</t>
  </si>
  <si>
    <t>Keogh</t>
  </si>
  <si>
    <t>Andrews</t>
  </si>
  <si>
    <t>Lindsay</t>
  </si>
  <si>
    <t>Judy</t>
  </si>
  <si>
    <t>Nikki</t>
  </si>
  <si>
    <t>Reddaway</t>
  </si>
  <si>
    <t>Naz</t>
  </si>
  <si>
    <t>Gezer-Clarke</t>
  </si>
  <si>
    <t>McQuaid</t>
  </si>
  <si>
    <t>Jeanette</t>
  </si>
  <si>
    <t>Collins</t>
  </si>
  <si>
    <t>Armstrong</t>
  </si>
  <si>
    <t>Nice</t>
  </si>
  <si>
    <t>Katy</t>
  </si>
  <si>
    <t>Baker</t>
  </si>
  <si>
    <t>Webb</t>
  </si>
  <si>
    <t>Bernadette</t>
  </si>
  <si>
    <t>Newby</t>
  </si>
  <si>
    <t>Watts</t>
  </si>
  <si>
    <t>Huzar</t>
  </si>
  <si>
    <t>Stock</t>
  </si>
  <si>
    <t>Howell</t>
  </si>
  <si>
    <t>Toni</t>
  </si>
  <si>
    <t>Nicholls</t>
  </si>
  <si>
    <t>Keeling</t>
  </si>
  <si>
    <t>Fitzgerald</t>
  </si>
  <si>
    <t>Callie</t>
  </si>
  <si>
    <t>Chapman</t>
  </si>
  <si>
    <t>WJ 'B'</t>
  </si>
  <si>
    <t>EDM 'B'</t>
  </si>
  <si>
    <t>HRP 'B'</t>
  </si>
  <si>
    <t>ORH 'B'</t>
  </si>
  <si>
    <t>WAT 'C'</t>
  </si>
  <si>
    <t>WJ 'C'</t>
  </si>
  <si>
    <t>G-TEAM</t>
  </si>
  <si>
    <t>H-TEAM</t>
  </si>
  <si>
    <t>FVS 'G'</t>
  </si>
  <si>
    <t>FVS 'H'</t>
  </si>
  <si>
    <t>Alexander</t>
  </si>
  <si>
    <t>Waddington</t>
  </si>
  <si>
    <t>Stewart</t>
  </si>
  <si>
    <t>George</t>
  </si>
  <si>
    <t>Stephen</t>
  </si>
  <si>
    <t>Buckle</t>
  </si>
  <si>
    <t>David</t>
  </si>
  <si>
    <t>Lawrence</t>
  </si>
  <si>
    <t>Ben</t>
  </si>
  <si>
    <t>Liam</t>
  </si>
  <si>
    <t>Butler</t>
  </si>
  <si>
    <t>Brian</t>
  </si>
  <si>
    <t>Jenkins</t>
  </si>
  <si>
    <t>Peter</t>
  </si>
  <si>
    <t>Wackett</t>
  </si>
  <si>
    <t>Martin</t>
  </si>
  <si>
    <t>Will</t>
  </si>
  <si>
    <t>Tom</t>
  </si>
  <si>
    <t>Beach</t>
  </si>
  <si>
    <t>Simon</t>
  </si>
  <si>
    <t>Bostock</t>
  </si>
  <si>
    <t>Rob</t>
  </si>
  <si>
    <t>Andy</t>
  </si>
  <si>
    <t>Richard</t>
  </si>
  <si>
    <t>Jon</t>
  </si>
  <si>
    <t>Sean</t>
  </si>
  <si>
    <t>Adam</t>
  </si>
  <si>
    <t>Ian</t>
  </si>
  <si>
    <t>James</t>
  </si>
  <si>
    <t>Huish</t>
  </si>
  <si>
    <t>John</t>
  </si>
  <si>
    <t>Auld</t>
  </si>
  <si>
    <t>Davies</t>
  </si>
  <si>
    <t>Matt</t>
  </si>
  <si>
    <t>Harrison</t>
  </si>
  <si>
    <t>Willis</t>
  </si>
  <si>
    <t>Luke</t>
  </si>
  <si>
    <t>Bowie</t>
  </si>
  <si>
    <t>Adrian</t>
  </si>
  <si>
    <t>Busolini</t>
  </si>
  <si>
    <t>Mike</t>
  </si>
  <si>
    <t>Lancaster</t>
  </si>
  <si>
    <t>Danny</t>
  </si>
  <si>
    <t>Mark</t>
  </si>
  <si>
    <t>Jack</t>
  </si>
  <si>
    <t>Dunmore</t>
  </si>
  <si>
    <t>Ryan</t>
  </si>
  <si>
    <t>Harris</t>
  </si>
  <si>
    <t>Hill</t>
  </si>
  <si>
    <t>Andrew</t>
  </si>
  <si>
    <t>Stuart</t>
  </si>
  <si>
    <t>Terry</t>
  </si>
  <si>
    <t>Matthew</t>
  </si>
  <si>
    <t>Jonathan</t>
  </si>
  <si>
    <t>Tandy</t>
  </si>
  <si>
    <t>McLoughlin</t>
  </si>
  <si>
    <t>Joe</t>
  </si>
  <si>
    <t>Kealey</t>
  </si>
  <si>
    <t>Archer</t>
  </si>
  <si>
    <t xml:space="preserve">Matt </t>
  </si>
  <si>
    <t>Cooke</t>
  </si>
  <si>
    <t>Jason</t>
  </si>
  <si>
    <t>Bull</t>
  </si>
  <si>
    <t>Rix</t>
  </si>
  <si>
    <t>Latham</t>
  </si>
  <si>
    <t>Phil</t>
  </si>
  <si>
    <t>Beighton</t>
  </si>
  <si>
    <t>Kai</t>
  </si>
  <si>
    <t>Wong</t>
  </si>
  <si>
    <t>Robert</t>
  </si>
  <si>
    <t>Roxborough</t>
  </si>
  <si>
    <t>Craig</t>
  </si>
  <si>
    <t>Robertson</t>
  </si>
  <si>
    <t>Chris</t>
  </si>
  <si>
    <t>Steve</t>
  </si>
  <si>
    <t>Eames</t>
  </si>
  <si>
    <t>Poole</t>
  </si>
  <si>
    <t>Allen</t>
  </si>
  <si>
    <t>Pickersgill</t>
  </si>
  <si>
    <t>Loubenski</t>
  </si>
  <si>
    <t>Barry</t>
  </si>
  <si>
    <t>Mick</t>
  </si>
  <si>
    <t>Daniel</t>
  </si>
  <si>
    <t>Carroll</t>
  </si>
  <si>
    <t>Cook</t>
  </si>
  <si>
    <t>Toby</t>
  </si>
  <si>
    <t>Eccleshall</t>
  </si>
  <si>
    <t>Edward</t>
  </si>
  <si>
    <t>Gary</t>
  </si>
  <si>
    <t>Taylor</t>
  </si>
  <si>
    <t>Dave</t>
  </si>
  <si>
    <t>Braybrook</t>
  </si>
  <si>
    <t>Jackson</t>
  </si>
  <si>
    <t>Harding</t>
  </si>
  <si>
    <t>V 40</t>
  </si>
  <si>
    <t>Sayers</t>
  </si>
  <si>
    <t>Neil</t>
  </si>
  <si>
    <t>Hume</t>
  </si>
  <si>
    <t>Aiken</t>
  </si>
  <si>
    <t>Ames</t>
  </si>
  <si>
    <t>Judge</t>
  </si>
  <si>
    <t>Kevin</t>
  </si>
  <si>
    <t>Sambridge</t>
  </si>
  <si>
    <t>Guy</t>
  </si>
  <si>
    <t>Ricky</t>
  </si>
  <si>
    <t>Grant</t>
  </si>
  <si>
    <t>Nicholas</t>
  </si>
  <si>
    <t>Malpeli</t>
  </si>
  <si>
    <t>V 50</t>
  </si>
  <si>
    <t>Dan</t>
  </si>
  <si>
    <t>Ilia</t>
  </si>
  <si>
    <t>Moss</t>
  </si>
  <si>
    <t>Bob</t>
  </si>
  <si>
    <t>Casserley</t>
  </si>
  <si>
    <t>Gareth</t>
  </si>
  <si>
    <t>Hukin</t>
  </si>
  <si>
    <t>Haynes</t>
  </si>
  <si>
    <t>Ellerd-Elliot</t>
  </si>
  <si>
    <t>Edwards</t>
  </si>
  <si>
    <t>Fowler</t>
  </si>
  <si>
    <t>Kirk</t>
  </si>
  <si>
    <t>Justin</t>
  </si>
  <si>
    <t>Graham</t>
  </si>
  <si>
    <t>Jamie</t>
  </si>
  <si>
    <t>Higgs</t>
  </si>
  <si>
    <t>Betton</t>
  </si>
  <si>
    <t>Haycroft</t>
  </si>
  <si>
    <t xml:space="preserve">Peter </t>
  </si>
  <si>
    <t>Hobson</t>
  </si>
  <si>
    <t>Jay</t>
  </si>
  <si>
    <t>Gill</t>
  </si>
  <si>
    <t>Nigel</t>
  </si>
  <si>
    <t>Aston</t>
  </si>
  <si>
    <t>Hughes</t>
  </si>
  <si>
    <t>Trevor</t>
  </si>
  <si>
    <t>Weston</t>
  </si>
  <si>
    <t>Charles</t>
  </si>
  <si>
    <t>V 60</t>
  </si>
  <si>
    <t>Nick</t>
  </si>
  <si>
    <t>Datlen</t>
  </si>
  <si>
    <t>Manktelow</t>
  </si>
  <si>
    <t>Webber</t>
  </si>
  <si>
    <t>Tim</t>
  </si>
  <si>
    <t>Searle</t>
  </si>
  <si>
    <t>Anthony</t>
  </si>
  <si>
    <t>Terrell</t>
  </si>
  <si>
    <t>Dalton</t>
  </si>
  <si>
    <t>Jim</t>
  </si>
  <si>
    <t>Forrester</t>
  </si>
  <si>
    <t>Jasko</t>
  </si>
  <si>
    <t>Simmons</t>
  </si>
  <si>
    <t>Marcus</t>
  </si>
  <si>
    <t>Hooper</t>
  </si>
  <si>
    <t>O'Sullivan</t>
  </si>
  <si>
    <t>Bannon</t>
  </si>
  <si>
    <t>Rouse</t>
  </si>
  <si>
    <t>Pick</t>
  </si>
  <si>
    <t>Appleby</t>
  </si>
  <si>
    <t>Thornton</t>
  </si>
  <si>
    <t>Alex</t>
  </si>
  <si>
    <t>Ellis</t>
  </si>
  <si>
    <t>Alan</t>
  </si>
  <si>
    <t>Goodwin</t>
  </si>
  <si>
    <t>Henderson</t>
  </si>
  <si>
    <t>Eddie</t>
  </si>
  <si>
    <t>Sycamore</t>
  </si>
  <si>
    <t>Flynn</t>
  </si>
  <si>
    <t>Bacon</t>
  </si>
  <si>
    <t>Aitchison</t>
  </si>
  <si>
    <t>Loveys</t>
  </si>
  <si>
    <t>Coffey</t>
  </si>
  <si>
    <t>Kenison</t>
  </si>
  <si>
    <t>V 70</t>
  </si>
  <si>
    <t>Robson</t>
  </si>
  <si>
    <t>Borrill</t>
  </si>
  <si>
    <t>Roger</t>
  </si>
  <si>
    <t>Tracey</t>
  </si>
  <si>
    <t>Taras</t>
  </si>
  <si>
    <t>Leach</t>
  </si>
  <si>
    <t>Flemming</t>
  </si>
  <si>
    <t>Dines</t>
  </si>
  <si>
    <t>Grout</t>
  </si>
  <si>
    <t>Dudley</t>
  </si>
  <si>
    <t>Ali</t>
  </si>
  <si>
    <t>Eroglu</t>
  </si>
  <si>
    <t>Fitzsimons</t>
  </si>
  <si>
    <t>Clive</t>
  </si>
  <si>
    <t>Palmer</t>
  </si>
  <si>
    <t>Steven</t>
  </si>
  <si>
    <t>Dobner</t>
  </si>
  <si>
    <t>Elwyn</t>
  </si>
  <si>
    <t>Hopkins</t>
  </si>
  <si>
    <t>Byrne</t>
  </si>
  <si>
    <t>Holland</t>
  </si>
  <si>
    <t>Blessing</t>
  </si>
  <si>
    <t>Owen</t>
  </si>
  <si>
    <t>Pete</t>
  </si>
  <si>
    <t>Pinney</t>
  </si>
  <si>
    <t>Stephenson</t>
  </si>
  <si>
    <t>William</t>
  </si>
  <si>
    <t>Sypula</t>
  </si>
  <si>
    <t>Geoff</t>
  </si>
  <si>
    <t>Jones</t>
  </si>
  <si>
    <t>Karl</t>
  </si>
  <si>
    <t>Shreeve</t>
  </si>
  <si>
    <t>Kleanthous</t>
  </si>
  <si>
    <t>Goosetree</t>
  </si>
  <si>
    <t>Spicer</t>
  </si>
  <si>
    <t>Cartwright</t>
  </si>
  <si>
    <t>Whitten</t>
  </si>
  <si>
    <t>Wayne</t>
  </si>
  <si>
    <t>Aylott</t>
  </si>
  <si>
    <t>Tharani</t>
  </si>
  <si>
    <t>Roderick</t>
  </si>
  <si>
    <t>Thorne</t>
  </si>
  <si>
    <t>Robin</t>
  </si>
  <si>
    <t>Holgate</t>
  </si>
  <si>
    <t>GCR 'E'</t>
  </si>
  <si>
    <t>D&amp;T</t>
  </si>
  <si>
    <t>RACE 1 - Virtual 10k - 24th May - 6th June 2021</t>
  </si>
  <si>
    <t>Dacorum &amp; Tring AC</t>
  </si>
  <si>
    <t>Patterson</t>
  </si>
  <si>
    <t>Arrowsmith</t>
  </si>
  <si>
    <t>Barker</t>
  </si>
  <si>
    <t>Parr</t>
  </si>
  <si>
    <t>Cooper</t>
  </si>
  <si>
    <t>Squires</t>
  </si>
  <si>
    <t>Roberts</t>
  </si>
  <si>
    <t>Woodhead</t>
  </si>
  <si>
    <t>Cullom</t>
  </si>
  <si>
    <t>McKillop</t>
  </si>
  <si>
    <t>McAlpine</t>
  </si>
  <si>
    <t>Rayner</t>
  </si>
  <si>
    <t>Price</t>
  </si>
  <si>
    <t>Overton</t>
  </si>
  <si>
    <t>Sisley</t>
  </si>
  <si>
    <t>Brotherston</t>
  </si>
  <si>
    <t>Mannion</t>
  </si>
  <si>
    <t>Utting</t>
  </si>
  <si>
    <t>Scanlon</t>
  </si>
  <si>
    <t>Newton</t>
  </si>
  <si>
    <t>Todd</t>
  </si>
  <si>
    <t>Gray</t>
  </si>
  <si>
    <t>Blackburn</t>
  </si>
  <si>
    <t>Sebastian</t>
  </si>
  <si>
    <t>Rowe</t>
  </si>
  <si>
    <t>Skelton</t>
  </si>
  <si>
    <t>Nav</t>
  </si>
  <si>
    <t>Singh</t>
  </si>
  <si>
    <t>Bannister</t>
  </si>
  <si>
    <t>Niccolo</t>
  </si>
  <si>
    <t>Bassani</t>
  </si>
  <si>
    <t>Pennell</t>
  </si>
  <si>
    <t>Langton</t>
  </si>
  <si>
    <t>Middleton</t>
  </si>
  <si>
    <t>Alastair</t>
  </si>
  <si>
    <t>Harvey</t>
  </si>
  <si>
    <t>Castle</t>
  </si>
  <si>
    <t>Devine</t>
  </si>
  <si>
    <t>Dobinson</t>
  </si>
  <si>
    <t>Morley</t>
  </si>
  <si>
    <t>U 20</t>
  </si>
  <si>
    <t>Collett</t>
  </si>
  <si>
    <t>Brendan</t>
  </si>
  <si>
    <t>Clooney</t>
  </si>
  <si>
    <t>Borowski</t>
  </si>
  <si>
    <t>Peachey</t>
  </si>
  <si>
    <t>Reeder</t>
  </si>
  <si>
    <t>Normile</t>
  </si>
  <si>
    <t>McGuinness</t>
  </si>
  <si>
    <t>Strongitharm</t>
  </si>
  <si>
    <t>West</t>
  </si>
  <si>
    <t>Spencer</t>
  </si>
  <si>
    <t>Nazar</t>
  </si>
  <si>
    <t>Zaidi</t>
  </si>
  <si>
    <t>Gallagher</t>
  </si>
  <si>
    <t>Ciaran</t>
  </si>
  <si>
    <t>Gurney</t>
  </si>
  <si>
    <t>Anatole</t>
  </si>
  <si>
    <t>Ransom</t>
  </si>
  <si>
    <t>McSweeney</t>
  </si>
  <si>
    <t>Reynolds</t>
  </si>
  <si>
    <t>Mathew</t>
  </si>
  <si>
    <t>Coote</t>
  </si>
  <si>
    <t>Colin</t>
  </si>
  <si>
    <t>Bedford</t>
  </si>
  <si>
    <t>Mauro</t>
  </si>
  <si>
    <t>Fasti</t>
  </si>
  <si>
    <t>Salvatore</t>
  </si>
  <si>
    <t>Malanga</t>
  </si>
  <si>
    <t>Purton</t>
  </si>
  <si>
    <t>Dilley</t>
  </si>
  <si>
    <t>Hobley</t>
  </si>
  <si>
    <t>McGilloway</t>
  </si>
  <si>
    <t>Collingbourne</t>
  </si>
  <si>
    <t>Muscatt</t>
  </si>
  <si>
    <t>Hobbs</t>
  </si>
  <si>
    <t>Brooks</t>
  </si>
  <si>
    <t>Phillip</t>
  </si>
  <si>
    <t>Flack</t>
  </si>
  <si>
    <t>Porter</t>
  </si>
  <si>
    <t>Sutcliffe</t>
  </si>
  <si>
    <t>Borgeaud</t>
  </si>
  <si>
    <t>Gregory</t>
  </si>
  <si>
    <t>Sculpher</t>
  </si>
  <si>
    <t>Over</t>
  </si>
  <si>
    <t>Spelman</t>
  </si>
  <si>
    <t>Lord</t>
  </si>
  <si>
    <t>Nazakat</t>
  </si>
  <si>
    <t>Sheil</t>
  </si>
  <si>
    <t>Aggarwal</t>
  </si>
  <si>
    <t>Jeff</t>
  </si>
  <si>
    <t>Peters</t>
  </si>
  <si>
    <t>Andreas</t>
  </si>
  <si>
    <t>Schwarz</t>
  </si>
  <si>
    <t>Louis</t>
  </si>
  <si>
    <t>Dcruze</t>
  </si>
  <si>
    <t>Giles</t>
  </si>
  <si>
    <t>Horridge</t>
  </si>
  <si>
    <t>Keir</t>
  </si>
  <si>
    <t>Mann</t>
  </si>
  <si>
    <t>Hasty</t>
  </si>
  <si>
    <t>Cloake</t>
  </si>
  <si>
    <t>Herbie</t>
  </si>
  <si>
    <t>Branham</t>
  </si>
  <si>
    <t>Glencross</t>
  </si>
  <si>
    <t>Ironside</t>
  </si>
  <si>
    <t>Pudner</t>
  </si>
  <si>
    <t>Knight</t>
  </si>
  <si>
    <t>Kris</t>
  </si>
  <si>
    <t>Whitmore</t>
  </si>
  <si>
    <t>Denselow</t>
  </si>
  <si>
    <t>Jake</t>
  </si>
  <si>
    <t>Eddershaw</t>
  </si>
  <si>
    <t>Haigh</t>
  </si>
  <si>
    <t>Somerset</t>
  </si>
  <si>
    <t>Blackaby</t>
  </si>
  <si>
    <t>Allanson</t>
  </si>
  <si>
    <t>Skinner</t>
  </si>
  <si>
    <t>Ricardo</t>
  </si>
  <si>
    <t>Neto</t>
  </si>
  <si>
    <t>Hague</t>
  </si>
  <si>
    <t>Beatty</t>
  </si>
  <si>
    <t>Thorpe</t>
  </si>
  <si>
    <t>Holton</t>
  </si>
  <si>
    <t>Holt</t>
  </si>
  <si>
    <t>McKenzie</t>
  </si>
  <si>
    <t>Cavill</t>
  </si>
  <si>
    <t>Ashworth</t>
  </si>
  <si>
    <t>Cole</t>
  </si>
  <si>
    <t>Iain</t>
  </si>
  <si>
    <t>McMurray</t>
  </si>
  <si>
    <t>Hornby</t>
  </si>
  <si>
    <t>Puckey</t>
  </si>
  <si>
    <t>Mansfield</t>
  </si>
  <si>
    <t>Montgomery</t>
  </si>
  <si>
    <t>Coaker</t>
  </si>
  <si>
    <t>Salva</t>
  </si>
  <si>
    <t>Diaz</t>
  </si>
  <si>
    <t>Routledge</t>
  </si>
  <si>
    <t>Boswell</t>
  </si>
  <si>
    <t>Toomey</t>
  </si>
  <si>
    <t>Bickerdike</t>
  </si>
  <si>
    <t>Parmley</t>
  </si>
  <si>
    <t>Brad</t>
  </si>
  <si>
    <t>Philip</t>
  </si>
  <si>
    <t>Ashish</t>
  </si>
  <si>
    <t>Tiwari</t>
  </si>
  <si>
    <t>Curran</t>
  </si>
  <si>
    <t>Rutter</t>
  </si>
  <si>
    <t>Apling</t>
  </si>
  <si>
    <t>Johan</t>
  </si>
  <si>
    <t>Preis</t>
  </si>
  <si>
    <t>Hoffman</t>
  </si>
  <si>
    <t>Button</t>
  </si>
  <si>
    <t>Dodgen</t>
  </si>
  <si>
    <t>Hale</t>
  </si>
  <si>
    <t>Dobbs</t>
  </si>
  <si>
    <t>Broughton</t>
  </si>
  <si>
    <t>Matthews</t>
  </si>
  <si>
    <t>Paine</t>
  </si>
  <si>
    <t>Chaplin</t>
  </si>
  <si>
    <t>Wilds</t>
  </si>
  <si>
    <t>Emon</t>
  </si>
  <si>
    <t>John R</t>
  </si>
  <si>
    <t>Pooley</t>
  </si>
  <si>
    <t>Marriott</t>
  </si>
  <si>
    <t>Darley</t>
  </si>
  <si>
    <t>McClymont</t>
  </si>
  <si>
    <t>Selwood</t>
  </si>
  <si>
    <t>Statter</t>
  </si>
  <si>
    <t>Scutt</t>
  </si>
  <si>
    <t>Brolly</t>
  </si>
  <si>
    <t>Cooke*</t>
  </si>
  <si>
    <t>Wenzel</t>
  </si>
  <si>
    <t>Faulkner</t>
  </si>
  <si>
    <t>Melvyn</t>
  </si>
  <si>
    <t>Grimwood</t>
  </si>
  <si>
    <t>Rowlands</t>
  </si>
  <si>
    <t>Naman</t>
  </si>
  <si>
    <t>Jonney</t>
  </si>
  <si>
    <t>Yeates</t>
  </si>
  <si>
    <t>Christopher</t>
  </si>
  <si>
    <t>Westcott</t>
  </si>
  <si>
    <t>Dominic</t>
  </si>
  <si>
    <t>Wilde</t>
  </si>
  <si>
    <t>Shury</t>
  </si>
  <si>
    <t>Nicholl</t>
  </si>
  <si>
    <t>Crudgington</t>
  </si>
  <si>
    <t>Encho</t>
  </si>
  <si>
    <t>Pramatarov</t>
  </si>
  <si>
    <t>Babb</t>
  </si>
  <si>
    <t>Waight</t>
  </si>
  <si>
    <t>Fox</t>
  </si>
  <si>
    <t>Malleson</t>
  </si>
  <si>
    <t>Orr</t>
  </si>
  <si>
    <t>Emery</t>
  </si>
  <si>
    <t>Isaac</t>
  </si>
  <si>
    <t>Bullen</t>
  </si>
  <si>
    <t>Belcher</t>
  </si>
  <si>
    <t>Bloom</t>
  </si>
  <si>
    <t>Quiza</t>
  </si>
  <si>
    <t>Fitzpatrick</t>
  </si>
  <si>
    <t>Dyke</t>
  </si>
  <si>
    <t>McCarthy</t>
  </si>
  <si>
    <t>Boar</t>
  </si>
  <si>
    <t>Towersey</t>
  </si>
  <si>
    <t>Bates</t>
  </si>
  <si>
    <t>Singleton</t>
  </si>
  <si>
    <t>Caffall</t>
  </si>
  <si>
    <t>BSRC 'B'</t>
  </si>
  <si>
    <t>BSRC 'B</t>
  </si>
  <si>
    <t>-</t>
  </si>
  <si>
    <t>BSRC 'C'</t>
  </si>
  <si>
    <t>BSRC 'D'</t>
  </si>
  <si>
    <t>GCR 'F'</t>
  </si>
  <si>
    <t>ORH 'C'</t>
  </si>
  <si>
    <t>Baird</t>
  </si>
  <si>
    <t>Suzy</t>
  </si>
  <si>
    <t>Hawkins</t>
  </si>
  <si>
    <t>Pitcairn</t>
  </si>
  <si>
    <t>Pitman</t>
  </si>
  <si>
    <t>Dixon</t>
  </si>
  <si>
    <t>Holm</t>
  </si>
  <si>
    <t>Morison*</t>
  </si>
  <si>
    <t>Astrid</t>
  </si>
  <si>
    <t>McKeown</t>
  </si>
  <si>
    <t>Nicky</t>
  </si>
  <si>
    <t>Laitner</t>
  </si>
  <si>
    <t>Greetham</t>
  </si>
  <si>
    <t>Georgie</t>
  </si>
  <si>
    <t>Bowdery</t>
  </si>
  <si>
    <t>Una</t>
  </si>
  <si>
    <t>Delaney</t>
  </si>
  <si>
    <t>Heather</t>
  </si>
  <si>
    <t>Elizabeth</t>
  </si>
  <si>
    <t>Rossberg</t>
  </si>
  <si>
    <t>Coventry</t>
  </si>
  <si>
    <t>Zoe</t>
  </si>
  <si>
    <t>Redondo</t>
  </si>
  <si>
    <t>Tucker</t>
  </si>
  <si>
    <t>Pullen</t>
  </si>
  <si>
    <t>Hathaway*</t>
  </si>
  <si>
    <t>Eccott</t>
  </si>
  <si>
    <t>Gibson</t>
  </si>
  <si>
    <t>Derry</t>
  </si>
  <si>
    <t>Bonnick</t>
  </si>
  <si>
    <t>Hills</t>
  </si>
  <si>
    <t>Putko</t>
  </si>
  <si>
    <t>Annie</t>
  </si>
  <si>
    <t>Whitton</t>
  </si>
  <si>
    <t>Lucy</t>
  </si>
  <si>
    <t>Glass</t>
  </si>
  <si>
    <t>Joyce</t>
  </si>
  <si>
    <t>Berry*</t>
  </si>
  <si>
    <t>Massey</t>
  </si>
  <si>
    <t>Garrett</t>
  </si>
  <si>
    <t>Carolyn</t>
  </si>
  <si>
    <t>Linsell</t>
  </si>
  <si>
    <t>Lindsey</t>
  </si>
  <si>
    <t>Warne</t>
  </si>
  <si>
    <t>Andersson</t>
  </si>
  <si>
    <t>Pearce</t>
  </si>
  <si>
    <t>Margaret</t>
  </si>
  <si>
    <t>Fanagan</t>
  </si>
  <si>
    <t>Lenny</t>
  </si>
  <si>
    <t>Buxton</t>
  </si>
  <si>
    <t>Kirti</t>
  </si>
  <si>
    <t>Purohit</t>
  </si>
  <si>
    <t>Tettmar</t>
  </si>
  <si>
    <t>Katherine</t>
  </si>
  <si>
    <t>Marian</t>
  </si>
  <si>
    <t>Karen</t>
  </si>
  <si>
    <t>Dodsworth</t>
  </si>
  <si>
    <t>Allworthy</t>
  </si>
  <si>
    <t>Sharman</t>
  </si>
  <si>
    <t>Vicky</t>
  </si>
  <si>
    <t>Nolan</t>
  </si>
  <si>
    <t>Lorna</t>
  </si>
  <si>
    <t>Ross</t>
  </si>
  <si>
    <t>Emma</t>
  </si>
  <si>
    <t>Jolly</t>
  </si>
  <si>
    <t>Mary</t>
  </si>
  <si>
    <t>Armitage</t>
  </si>
  <si>
    <t>Blanchford</t>
  </si>
  <si>
    <t>Eleanor</t>
  </si>
  <si>
    <t>Downes</t>
  </si>
  <si>
    <t>Tricia</t>
  </si>
  <si>
    <t>Hopper</t>
  </si>
  <si>
    <t>Mills</t>
  </si>
  <si>
    <t>Jeffrey</t>
  </si>
  <si>
    <t>Kerstin</t>
  </si>
  <si>
    <t>Weiner</t>
  </si>
  <si>
    <t>Hilary</t>
  </si>
  <si>
    <t>Lewis</t>
  </si>
  <si>
    <t>Lyons</t>
  </si>
  <si>
    <t>Fulva Giust</t>
  </si>
  <si>
    <t>Prole</t>
  </si>
  <si>
    <t>Hamer</t>
  </si>
  <si>
    <t>Donna</t>
  </si>
  <si>
    <t>Wilkins</t>
  </si>
  <si>
    <t>Fraser</t>
  </si>
  <si>
    <t>Evarine</t>
  </si>
  <si>
    <t>Wheeler</t>
  </si>
  <si>
    <t>Phillipa</t>
  </si>
  <si>
    <t>Griffin</t>
  </si>
  <si>
    <t>Fry</t>
  </si>
  <si>
    <t>Sandra</t>
  </si>
  <si>
    <t>Heinze</t>
  </si>
  <si>
    <t>Witten</t>
  </si>
  <si>
    <t>Dzenana</t>
  </si>
  <si>
    <t>Topic</t>
  </si>
  <si>
    <t>Giffin</t>
  </si>
  <si>
    <t>Tang</t>
  </si>
  <si>
    <t>Sybil</t>
  </si>
  <si>
    <t>Pearson</t>
  </si>
  <si>
    <t>Lacey</t>
  </si>
  <si>
    <t>Zverev</t>
  </si>
  <si>
    <t>Penny</t>
  </si>
  <si>
    <t>Schenkel</t>
  </si>
  <si>
    <t>Fairnie</t>
  </si>
  <si>
    <t>Monica</t>
  </si>
  <si>
    <t>Rhea</t>
  </si>
  <si>
    <t>Smithson</t>
  </si>
  <si>
    <t>Curtis</t>
  </si>
  <si>
    <t>Carina</t>
  </si>
  <si>
    <t>Quayle</t>
  </si>
  <si>
    <t>Mo</t>
  </si>
  <si>
    <t>Warrillow</t>
  </si>
  <si>
    <t>Ponsford</t>
  </si>
  <si>
    <t>Manning</t>
  </si>
  <si>
    <t>Fairlamb</t>
  </si>
  <si>
    <t>Coltman</t>
  </si>
  <si>
    <t>Wakinshaw</t>
  </si>
  <si>
    <t>Janet</t>
  </si>
  <si>
    <t>Cassford</t>
  </si>
  <si>
    <t>Cromack</t>
  </si>
  <si>
    <t>Windust</t>
  </si>
  <si>
    <t>Sally</t>
  </si>
  <si>
    <t>Stiles</t>
  </si>
  <si>
    <t>Rachael</t>
  </si>
  <si>
    <t>Miller</t>
  </si>
  <si>
    <t>Sinead</t>
  </si>
  <si>
    <t>Howland</t>
  </si>
  <si>
    <t>Steph</t>
  </si>
  <si>
    <t>Biggar</t>
  </si>
  <si>
    <t>Welch</t>
  </si>
  <si>
    <t>Clifft</t>
  </si>
  <si>
    <t>Crowley</t>
  </si>
  <si>
    <t>Juliet</t>
  </si>
  <si>
    <t>Vine</t>
  </si>
  <si>
    <t>Kathryn</t>
  </si>
  <si>
    <t>Frank</t>
  </si>
  <si>
    <t>Bradley*</t>
  </si>
  <si>
    <t>Barc</t>
  </si>
  <si>
    <t>Julia</t>
  </si>
  <si>
    <t>Wiper</t>
  </si>
  <si>
    <t>Gabi</t>
  </si>
  <si>
    <t>Toth</t>
  </si>
  <si>
    <t>Naomi</t>
  </si>
  <si>
    <t>Parkinson</t>
  </si>
  <si>
    <t>Clem</t>
  </si>
  <si>
    <t>Marianne</t>
  </si>
  <si>
    <t>Mitchell</t>
  </si>
  <si>
    <t>Janna</t>
  </si>
  <si>
    <t>Threlfall</t>
  </si>
  <si>
    <t>Healy</t>
  </si>
  <si>
    <t>Bekah</t>
  </si>
  <si>
    <t>Cranch</t>
  </si>
  <si>
    <t>Hickey</t>
  </si>
  <si>
    <t>Tilley</t>
  </si>
  <si>
    <t>Hockley</t>
  </si>
  <si>
    <t>Jo C</t>
  </si>
  <si>
    <t>Lillie</t>
  </si>
  <si>
    <t>Wren</t>
  </si>
  <si>
    <t>Bridge</t>
  </si>
  <si>
    <t>Becca</t>
  </si>
  <si>
    <t>Sandison</t>
  </si>
  <si>
    <t>Crosby</t>
  </si>
  <si>
    <t>Gelman</t>
  </si>
  <si>
    <t>Veronica</t>
  </si>
  <si>
    <t>Mel</t>
  </si>
  <si>
    <t>Farnes</t>
  </si>
  <si>
    <t>Laflin</t>
  </si>
  <si>
    <t>Jill</t>
  </si>
  <si>
    <t>Patel</t>
  </si>
  <si>
    <t>Kayleigh</t>
  </si>
  <si>
    <t>Mackay</t>
  </si>
  <si>
    <t>Peijie</t>
  </si>
  <si>
    <t>Zhu</t>
  </si>
  <si>
    <t>Jennifer</t>
  </si>
  <si>
    <t>Shirley</t>
  </si>
  <si>
    <t>Ball</t>
  </si>
  <si>
    <t>Barbara</t>
  </si>
  <si>
    <t>Kubis-Labiak</t>
  </si>
  <si>
    <t>Nixon</t>
  </si>
  <si>
    <t>Masterson</t>
  </si>
  <si>
    <t>Cowen</t>
  </si>
  <si>
    <t>Yvonne</t>
  </si>
  <si>
    <t>Wyatt</t>
  </si>
  <si>
    <t>Jayne</t>
  </si>
  <si>
    <t>Vicki</t>
  </si>
  <si>
    <t>Pike</t>
  </si>
  <si>
    <t>Maggie</t>
  </si>
  <si>
    <t>Wright</t>
  </si>
  <si>
    <t>Sofie</t>
  </si>
  <si>
    <t>Marchant</t>
  </si>
  <si>
    <t>Everard</t>
  </si>
  <si>
    <t>Belinda</t>
  </si>
  <si>
    <t>McGinley</t>
  </si>
  <si>
    <t>Shena</t>
  </si>
  <si>
    <t>Neely</t>
  </si>
  <si>
    <t>Kimberley</t>
  </si>
  <si>
    <t>Maguire</t>
  </si>
  <si>
    <t>Halliday</t>
  </si>
  <si>
    <t>Ros</t>
  </si>
  <si>
    <t>Hitchen</t>
  </si>
  <si>
    <t>Hayes</t>
  </si>
  <si>
    <t>Alida</t>
  </si>
  <si>
    <t>Beale</t>
  </si>
  <si>
    <t>Amanda</t>
  </si>
  <si>
    <t>O'Dwyer</t>
  </si>
  <si>
    <t>Grover</t>
  </si>
  <si>
    <t>Fay</t>
  </si>
  <si>
    <t>Sloan</t>
  </si>
  <si>
    <t>Geraldine</t>
  </si>
  <si>
    <t>Carrie</t>
  </si>
  <si>
    <t>Horrocks</t>
  </si>
  <si>
    <t>Dempster</t>
  </si>
  <si>
    <t>Packman</t>
  </si>
  <si>
    <t>Pierson</t>
  </si>
  <si>
    <t>Zuzana</t>
  </si>
  <si>
    <t>Ghouse</t>
  </si>
  <si>
    <t>Kath</t>
  </si>
  <si>
    <t>Hamm</t>
  </si>
  <si>
    <t>Jewel</t>
  </si>
  <si>
    <t>Willow</t>
  </si>
  <si>
    <t>Readitt</t>
  </si>
  <si>
    <t>Savage</t>
  </si>
  <si>
    <t>Molloy</t>
  </si>
  <si>
    <t>Fletcher</t>
  </si>
  <si>
    <t>Rodgers</t>
  </si>
  <si>
    <t>Jacki</t>
  </si>
  <si>
    <t>Clifford</t>
  </si>
  <si>
    <t>Asta</t>
  </si>
  <si>
    <t>Rita</t>
  </si>
  <si>
    <t>Moran</t>
  </si>
  <si>
    <t>Kinsey</t>
  </si>
  <si>
    <t>Siobhan</t>
  </si>
  <si>
    <t>Tonya</t>
  </si>
  <si>
    <t>Helm-Manley</t>
  </si>
  <si>
    <t>Dora</t>
  </si>
  <si>
    <t>Scavello</t>
  </si>
  <si>
    <t>Corcoran</t>
  </si>
  <si>
    <t>Feely</t>
  </si>
  <si>
    <t>Caine</t>
  </si>
  <si>
    <t>Weller</t>
  </si>
  <si>
    <t>Ai-Seng</t>
  </si>
  <si>
    <t>Olu</t>
  </si>
  <si>
    <t>Gooden</t>
  </si>
  <si>
    <t>Wick</t>
  </si>
  <si>
    <t>Marlow</t>
  </si>
  <si>
    <t>Danielle</t>
  </si>
  <si>
    <t>Savvas</t>
  </si>
  <si>
    <t>Xenia</t>
  </si>
  <si>
    <t>Sharma-Smith</t>
  </si>
  <si>
    <t>Marilyn</t>
  </si>
  <si>
    <t>Diane</t>
  </si>
  <si>
    <t>Godin</t>
  </si>
  <si>
    <t>Lorraine</t>
  </si>
  <si>
    <t>Pichelski</t>
  </si>
  <si>
    <t>Carla</t>
  </si>
  <si>
    <t>Hoppe</t>
  </si>
  <si>
    <t>Roz</t>
  </si>
  <si>
    <t>McManus</t>
  </si>
  <si>
    <t>Vivien</t>
  </si>
  <si>
    <t>Nimmo</t>
  </si>
  <si>
    <t>Ellen</t>
  </si>
  <si>
    <t>Ilott</t>
  </si>
  <si>
    <t>Nottage</t>
  </si>
  <si>
    <t>Ann</t>
  </si>
  <si>
    <t>Gould</t>
  </si>
  <si>
    <t>Wix</t>
  </si>
  <si>
    <t>I-TEAM</t>
  </si>
  <si>
    <t>WAT 'D'</t>
  </si>
  <si>
    <t>WAT 'E'</t>
  </si>
  <si>
    <t>WAT 'F'</t>
  </si>
  <si>
    <t>ORH 'D'</t>
  </si>
  <si>
    <t>ORH 'E'</t>
  </si>
  <si>
    <t>ORH 'F'</t>
  </si>
  <si>
    <t>GCR 'G'</t>
  </si>
  <si>
    <t>GCR 'H'</t>
  </si>
  <si>
    <t>GCR 'I'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</si>
</sst>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"/>
    <numFmt numFmtId="165" formatCode="h:mm:ss"/>
    <numFmt numFmtId="166" formatCode="d/mm/yy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 applyAlignment="1"/>
    <xf numFmtId="3" fontId="0" fillId="0" borderId="0" xfId="0" applyNumberFormat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2" xfId="0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/>
    <xf numFmtId="3" fontId="0" fillId="2" borderId="0" xfId="0" applyNumberFormat="1" applyFill="1" applyAlignment="1">
      <alignment horizontal="center"/>
    </xf>
    <xf numFmtId="0" fontId="2" fillId="0" borderId="0" xfId="0" applyFont="1" applyFill="1" applyAlignment="1"/>
    <xf numFmtId="0" fontId="2" fillId="3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ill="1" applyAlignment="1"/>
    <xf numFmtId="3" fontId="0" fillId="0" borderId="0" xfId="0" applyNumberFormat="1" applyFill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0" fillId="6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7" borderId="0" xfId="0" applyFont="1" applyFill="1" applyAlignment="1"/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8" borderId="0" xfId="0" applyFont="1" applyFill="1" applyAlignment="1"/>
    <xf numFmtId="0" fontId="2" fillId="3" borderId="0" xfId="0" applyFont="1" applyFill="1" applyAlignment="1">
      <alignment horizontal="center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0" fillId="0" borderId="0" xfId="0" applyNumberFormat="1"/>
    <xf numFmtId="0" fontId="3" fillId="0" borderId="0" xfId="0" quotePrefix="1" applyFont="1"/>
    <xf numFmtId="166" fontId="3" fillId="0" borderId="0" xfId="0" applyNumberFormat="1" applyFont="1" applyAlignment="1">
      <alignment horizontal="left"/>
    </xf>
    <xf numFmtId="166" fontId="3" fillId="0" borderId="0" xfId="0" applyNumberFormat="1" applyFont="1"/>
    <xf numFmtId="0" fontId="2" fillId="10" borderId="0" xfId="0" applyFont="1" applyFill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/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7"/>
  <sheetViews>
    <sheetView zoomScale="85" workbookViewId="0">
      <selection activeCell="J7" sqref="J7"/>
    </sheetView>
  </sheetViews>
  <sheetFormatPr defaultRowHeight="13.2" x14ac:dyDescent="0.25"/>
  <cols>
    <col min="1" max="1" width="5.6640625" bestFit="1" customWidth="1"/>
    <col min="4" max="4" width="2.6640625" customWidth="1"/>
    <col min="5" max="5" width="5.6640625" bestFit="1" customWidth="1"/>
    <col min="8" max="8" width="2.6640625" customWidth="1"/>
    <col min="9" max="9" width="5.6640625" bestFit="1" customWidth="1"/>
    <col min="12" max="12" width="8.6640625" customWidth="1"/>
  </cols>
  <sheetData>
    <row r="1" spans="1:16" x14ac:dyDescent="0.25">
      <c r="A1" s="7"/>
      <c r="B1" s="7" t="s">
        <v>63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6" x14ac:dyDescent="0.25">
      <c r="A2" s="7" t="s">
        <v>483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 ht="8.1" customHeight="1" x14ac:dyDescent="0.25"/>
    <row r="4" spans="1:16" s="4" customFormat="1" x14ac:dyDescent="0.25">
      <c r="A4" s="5" t="s">
        <v>2</v>
      </c>
      <c r="B4" s="6" t="s">
        <v>11</v>
      </c>
      <c r="C4" s="6"/>
      <c r="D4" s="6"/>
      <c r="E4" s="6"/>
      <c r="F4" s="5" t="s">
        <v>12</v>
      </c>
      <c r="G4" s="5" t="s">
        <v>13</v>
      </c>
      <c r="I4" s="5" t="s">
        <v>2</v>
      </c>
      <c r="J4" s="6" t="s">
        <v>14</v>
      </c>
      <c r="K4" s="6"/>
      <c r="L4" s="6"/>
      <c r="M4" s="5" t="s">
        <v>12</v>
      </c>
      <c r="N4" s="5" t="s">
        <v>13</v>
      </c>
    </row>
    <row r="5" spans="1:16" s="4" customFormat="1" x14ac:dyDescent="0.25">
      <c r="A5" s="5">
        <v>1</v>
      </c>
      <c r="B5" s="12" t="s">
        <v>45</v>
      </c>
      <c r="C5" s="12"/>
      <c r="D5" s="12"/>
      <c r="E5" s="12"/>
      <c r="F5" s="45">
        <f>Men!$R$2</f>
        <v>558</v>
      </c>
      <c r="G5" s="9">
        <v>20</v>
      </c>
      <c r="I5" s="5">
        <v>1</v>
      </c>
      <c r="J5" s="12" t="s">
        <v>33</v>
      </c>
      <c r="K5" s="12"/>
      <c r="L5" s="12"/>
      <c r="M5" s="9">
        <f>Women!$AD$2</f>
        <v>57</v>
      </c>
      <c r="N5" s="9">
        <v>20</v>
      </c>
    </row>
    <row r="6" spans="1:16" x14ac:dyDescent="0.25">
      <c r="A6" s="2">
        <v>2</v>
      </c>
      <c r="B6" s="15" t="s">
        <v>42</v>
      </c>
      <c r="C6" s="15"/>
      <c r="D6" s="15"/>
      <c r="E6" s="15"/>
      <c r="F6" s="64">
        <f>Men!$S$2</f>
        <v>650</v>
      </c>
      <c r="G6" s="10">
        <v>19</v>
      </c>
      <c r="I6" s="2">
        <v>2</v>
      </c>
      <c r="J6" s="15" t="s">
        <v>46</v>
      </c>
      <c r="K6" s="15"/>
      <c r="L6" s="15"/>
      <c r="M6" s="16">
        <f>Women!$X$2</f>
        <v>222</v>
      </c>
      <c r="N6" s="16">
        <v>19</v>
      </c>
      <c r="P6" s="4"/>
    </row>
    <row r="7" spans="1:16" x14ac:dyDescent="0.25">
      <c r="A7" s="2">
        <v>3</v>
      </c>
      <c r="B7" s="15" t="s">
        <v>46</v>
      </c>
      <c r="C7" s="15"/>
      <c r="D7" s="15"/>
      <c r="E7" s="15"/>
      <c r="F7" s="64">
        <f>Men!$X$2</f>
        <v>805</v>
      </c>
      <c r="G7" s="10">
        <v>18</v>
      </c>
      <c r="I7" s="2">
        <v>3</v>
      </c>
      <c r="J7" s="15" t="s">
        <v>45</v>
      </c>
      <c r="K7" s="13"/>
      <c r="L7" s="13"/>
      <c r="M7" s="10">
        <f>Women!$R$2</f>
        <v>256</v>
      </c>
      <c r="N7" s="10">
        <v>18</v>
      </c>
      <c r="P7" s="4"/>
    </row>
    <row r="8" spans="1:16" x14ac:dyDescent="0.25">
      <c r="A8" s="2">
        <v>4</v>
      </c>
      <c r="B8" s="15" t="s">
        <v>130</v>
      </c>
      <c r="C8" s="13"/>
      <c r="D8" s="13"/>
      <c r="E8" s="13"/>
      <c r="F8" s="35">
        <f>Men!$AE$2</f>
        <v>888</v>
      </c>
      <c r="G8" s="16">
        <v>17</v>
      </c>
      <c r="I8" s="2">
        <v>4</v>
      </c>
      <c r="J8" s="15" t="s">
        <v>42</v>
      </c>
      <c r="K8" s="15"/>
      <c r="L8" s="15"/>
      <c r="M8" s="16">
        <f>Women!$S$2</f>
        <v>287</v>
      </c>
      <c r="N8" s="16">
        <v>17</v>
      </c>
      <c r="P8" s="4"/>
    </row>
    <row r="9" spans="1:16" x14ac:dyDescent="0.25">
      <c r="A9" s="2">
        <v>5</v>
      </c>
      <c r="B9" s="15" t="s">
        <v>43</v>
      </c>
      <c r="C9" s="13"/>
      <c r="D9" s="13"/>
      <c r="E9" s="13"/>
      <c r="F9" s="35">
        <f>Men!$AA$2</f>
        <v>894</v>
      </c>
      <c r="G9" s="10">
        <v>16</v>
      </c>
      <c r="I9" s="2">
        <v>5</v>
      </c>
      <c r="J9" s="15" t="s">
        <v>43</v>
      </c>
      <c r="K9" s="15"/>
      <c r="L9" s="15"/>
      <c r="M9" s="16">
        <f>Women!$AA$2</f>
        <v>463</v>
      </c>
      <c r="N9" s="16">
        <v>16</v>
      </c>
      <c r="P9" s="4"/>
    </row>
    <row r="10" spans="1:16" x14ac:dyDescent="0.25">
      <c r="A10" s="2">
        <v>6</v>
      </c>
      <c r="B10" s="15" t="s">
        <v>33</v>
      </c>
      <c r="C10" s="15"/>
      <c r="D10" s="15"/>
      <c r="E10" s="15"/>
      <c r="F10" s="64">
        <f>Men!$AD$2</f>
        <v>1040</v>
      </c>
      <c r="G10" s="16">
        <v>15</v>
      </c>
      <c r="I10" s="2">
        <v>6</v>
      </c>
      <c r="J10" s="13" t="s">
        <v>47</v>
      </c>
      <c r="K10" s="13"/>
      <c r="L10" s="13"/>
      <c r="M10" s="35">
        <f>Women!$M$2</f>
        <v>492</v>
      </c>
      <c r="N10" s="10">
        <v>15</v>
      </c>
      <c r="P10" s="4"/>
    </row>
    <row r="11" spans="1:16" x14ac:dyDescent="0.25">
      <c r="A11" s="2">
        <v>7</v>
      </c>
      <c r="B11" s="15" t="s">
        <v>56</v>
      </c>
      <c r="C11" s="13"/>
      <c r="D11" s="13"/>
      <c r="E11" s="10"/>
      <c r="F11" s="35">
        <f>Men!$V$2</f>
        <v>1051</v>
      </c>
      <c r="G11" s="10">
        <v>14</v>
      </c>
      <c r="I11" s="2">
        <v>7</v>
      </c>
      <c r="J11" s="15" t="s">
        <v>130</v>
      </c>
      <c r="K11" s="13"/>
      <c r="L11" s="13"/>
      <c r="M11" s="10">
        <f>Women!$AE$2</f>
        <v>532</v>
      </c>
      <c r="N11" s="10">
        <v>14</v>
      </c>
      <c r="P11" s="4"/>
    </row>
    <row r="12" spans="1:16" x14ac:dyDescent="0.25">
      <c r="A12" s="2">
        <v>8</v>
      </c>
      <c r="B12" s="15" t="s">
        <v>159</v>
      </c>
      <c r="C12" s="13"/>
      <c r="D12" s="13"/>
      <c r="E12" s="13"/>
      <c r="F12" s="35">
        <f>Men!$AF$2</f>
        <v>1219</v>
      </c>
      <c r="G12" s="16">
        <v>13</v>
      </c>
      <c r="I12" s="2">
        <v>8</v>
      </c>
      <c r="J12" s="51" t="s">
        <v>60</v>
      </c>
      <c r="K12" s="1"/>
      <c r="L12" s="1"/>
      <c r="M12" s="14">
        <f>Women!$R$310</f>
        <v>567</v>
      </c>
      <c r="N12" s="1"/>
      <c r="P12" s="4"/>
    </row>
    <row r="13" spans="1:16" x14ac:dyDescent="0.25">
      <c r="A13" s="2">
        <v>9</v>
      </c>
      <c r="B13" s="13" t="s">
        <v>47</v>
      </c>
      <c r="C13" s="13"/>
      <c r="D13" s="13"/>
      <c r="E13" s="13"/>
      <c r="F13" s="35">
        <f>Men!$M$2</f>
        <v>1385</v>
      </c>
      <c r="G13" s="10">
        <v>12</v>
      </c>
      <c r="I13" s="2">
        <v>9</v>
      </c>
      <c r="J13" s="13" t="s">
        <v>35</v>
      </c>
      <c r="K13" s="13"/>
      <c r="L13" s="13"/>
      <c r="M13" s="10">
        <f>Women!$Y$2</f>
        <v>574</v>
      </c>
      <c r="N13" s="10">
        <v>13</v>
      </c>
      <c r="P13" s="4"/>
    </row>
    <row r="14" spans="1:16" x14ac:dyDescent="0.25">
      <c r="A14" s="2">
        <v>10</v>
      </c>
      <c r="B14" s="36" t="s">
        <v>49</v>
      </c>
      <c r="C14" s="3"/>
      <c r="D14" s="3"/>
      <c r="E14" s="3"/>
      <c r="F14" s="14">
        <f>Men!$S$393</f>
        <v>1496</v>
      </c>
      <c r="G14" s="2"/>
      <c r="I14" s="2">
        <v>10</v>
      </c>
      <c r="J14" s="15" t="s">
        <v>55</v>
      </c>
      <c r="K14" s="13"/>
      <c r="L14" s="13"/>
      <c r="M14" s="10">
        <f>Women!$P$2</f>
        <v>591</v>
      </c>
      <c r="N14" s="10">
        <v>12</v>
      </c>
      <c r="P14" s="4"/>
    </row>
    <row r="15" spans="1:16" x14ac:dyDescent="0.25">
      <c r="A15" s="2">
        <v>11</v>
      </c>
      <c r="B15" s="15" t="s">
        <v>32</v>
      </c>
      <c r="C15" s="13"/>
      <c r="D15" s="13"/>
      <c r="E15" s="13"/>
      <c r="F15" s="35">
        <f>Men!$Z$2</f>
        <v>1508</v>
      </c>
      <c r="G15" s="10">
        <v>11</v>
      </c>
      <c r="I15" s="2">
        <v>11</v>
      </c>
      <c r="J15" s="51" t="s">
        <v>49</v>
      </c>
      <c r="K15" s="1"/>
      <c r="L15" s="1"/>
      <c r="M15" s="14">
        <f>Women!$S$310</f>
        <v>802</v>
      </c>
      <c r="P15" s="4"/>
    </row>
    <row r="16" spans="1:16" x14ac:dyDescent="0.25">
      <c r="A16" s="2">
        <v>12</v>
      </c>
      <c r="B16" s="15" t="s">
        <v>55</v>
      </c>
      <c r="C16" s="13"/>
      <c r="D16" s="13"/>
      <c r="E16" s="10"/>
      <c r="F16" s="35">
        <f>Men!$P$2</f>
        <v>1549</v>
      </c>
      <c r="G16" s="10">
        <v>10</v>
      </c>
      <c r="I16" s="2">
        <v>12</v>
      </c>
      <c r="J16" s="15" t="s">
        <v>159</v>
      </c>
      <c r="K16" s="13"/>
      <c r="L16" s="13"/>
      <c r="M16" s="10">
        <f>Women!$AF$2</f>
        <v>915</v>
      </c>
      <c r="N16" s="10">
        <v>11</v>
      </c>
      <c r="P16" s="4"/>
    </row>
    <row r="17" spans="1:16" x14ac:dyDescent="0.25">
      <c r="A17" s="2">
        <v>13</v>
      </c>
      <c r="B17" s="36" t="s">
        <v>60</v>
      </c>
      <c r="C17" s="49"/>
      <c r="D17" s="49"/>
      <c r="E17" s="8"/>
      <c r="F17" s="14">
        <f>Men!$R$393</f>
        <v>1789</v>
      </c>
      <c r="G17" s="8"/>
      <c r="I17" s="2">
        <v>13</v>
      </c>
      <c r="J17" s="51" t="s">
        <v>64</v>
      </c>
      <c r="K17" s="1"/>
      <c r="L17" s="1"/>
      <c r="M17" s="14">
        <f>Women!$R$313</f>
        <v>1009</v>
      </c>
      <c r="N17" s="1"/>
      <c r="P17" s="4"/>
    </row>
    <row r="18" spans="1:16" x14ac:dyDescent="0.25">
      <c r="A18" s="2">
        <v>14</v>
      </c>
      <c r="B18" s="15" t="s">
        <v>68</v>
      </c>
      <c r="C18" s="13"/>
      <c r="D18" s="13"/>
      <c r="E18" s="10"/>
      <c r="F18" s="35">
        <f>Men!$W$2</f>
        <v>1996</v>
      </c>
      <c r="G18" s="10">
        <v>9</v>
      </c>
      <c r="I18" s="2">
        <v>14</v>
      </c>
      <c r="J18" s="15" t="s">
        <v>67</v>
      </c>
      <c r="K18" s="13"/>
      <c r="L18" s="13"/>
      <c r="M18" s="35">
        <f>Women!$Q$2</f>
        <v>1054</v>
      </c>
      <c r="N18" s="10">
        <v>10</v>
      </c>
      <c r="P18" s="4"/>
    </row>
    <row r="19" spans="1:16" x14ac:dyDescent="0.25">
      <c r="A19" s="2">
        <v>15</v>
      </c>
      <c r="B19" s="15" t="s">
        <v>35</v>
      </c>
      <c r="C19" s="13"/>
      <c r="D19" s="13"/>
      <c r="E19" s="13"/>
      <c r="F19" s="35">
        <f>Men!$Y$2</f>
        <v>2121</v>
      </c>
      <c r="G19" s="10">
        <v>8</v>
      </c>
      <c r="I19" s="2">
        <v>15</v>
      </c>
      <c r="J19" s="15" t="s">
        <v>56</v>
      </c>
      <c r="K19" s="13"/>
      <c r="L19" s="13"/>
      <c r="M19" s="35">
        <f>Women!$V$2</f>
        <v>1066</v>
      </c>
      <c r="N19" s="10">
        <v>9</v>
      </c>
    </row>
    <row r="20" spans="1:16" x14ac:dyDescent="0.25">
      <c r="A20" s="2">
        <v>16</v>
      </c>
      <c r="B20" s="34" t="s">
        <v>48</v>
      </c>
      <c r="F20" s="14">
        <f>Men!AA$393</f>
        <v>2433</v>
      </c>
      <c r="I20" s="2">
        <v>16</v>
      </c>
      <c r="J20" s="51" t="s">
        <v>157</v>
      </c>
      <c r="K20" s="1"/>
      <c r="L20" s="1"/>
      <c r="M20" s="14">
        <f>Women!$AE$310</f>
        <v>1082</v>
      </c>
      <c r="N20" s="8"/>
    </row>
    <row r="21" spans="1:16" x14ac:dyDescent="0.25">
      <c r="A21" s="2">
        <v>17</v>
      </c>
      <c r="B21" s="36" t="s">
        <v>52</v>
      </c>
      <c r="C21" s="3"/>
      <c r="D21" s="3"/>
      <c r="E21" s="3"/>
      <c r="F21" s="14">
        <f>Men!$S$396</f>
        <v>2574</v>
      </c>
      <c r="G21" s="8"/>
      <c r="I21" s="2">
        <v>17</v>
      </c>
      <c r="J21" s="51" t="s">
        <v>257</v>
      </c>
      <c r="K21" s="1"/>
      <c r="L21" s="1"/>
      <c r="M21" s="14">
        <f>Women!$Y$310</f>
        <v>1110</v>
      </c>
      <c r="N21" s="1"/>
    </row>
    <row r="22" spans="1:16" x14ac:dyDescent="0.25">
      <c r="A22" s="2">
        <v>18</v>
      </c>
      <c r="B22" s="15" t="s">
        <v>30</v>
      </c>
      <c r="C22" s="13"/>
      <c r="D22" s="13"/>
      <c r="E22" s="13"/>
      <c r="F22" s="35">
        <f>Men!$T$2</f>
        <v>2610</v>
      </c>
      <c r="G22" s="10">
        <v>7</v>
      </c>
      <c r="I22" s="2">
        <v>18</v>
      </c>
      <c r="J22" s="34" t="s">
        <v>694</v>
      </c>
      <c r="K22" s="3"/>
      <c r="L22" s="3"/>
      <c r="M22" s="14">
        <f>Women!$M$310</f>
        <v>1280</v>
      </c>
    </row>
    <row r="23" spans="1:16" x14ac:dyDescent="0.25">
      <c r="A23" s="2">
        <v>19</v>
      </c>
      <c r="B23" s="15" t="s">
        <v>67</v>
      </c>
      <c r="C23" s="13"/>
      <c r="D23" s="13"/>
      <c r="E23" s="10"/>
      <c r="F23" s="35">
        <f>Men!$Q$2</f>
        <v>2618</v>
      </c>
      <c r="G23" s="10">
        <v>6</v>
      </c>
      <c r="I23" s="2">
        <v>19</v>
      </c>
      <c r="J23" s="51" t="s">
        <v>52</v>
      </c>
      <c r="K23" s="1"/>
      <c r="L23" s="1"/>
      <c r="M23" s="14">
        <f>Women!$S$313</f>
        <v>1348</v>
      </c>
    </row>
    <row r="24" spans="1:16" x14ac:dyDescent="0.25">
      <c r="A24" s="2">
        <v>20</v>
      </c>
      <c r="B24" s="36" t="s">
        <v>61</v>
      </c>
      <c r="C24" s="3"/>
      <c r="D24" s="3"/>
      <c r="E24" s="3"/>
      <c r="F24" s="14">
        <f>Men!$X$393</f>
        <v>2687</v>
      </c>
      <c r="G24" s="8"/>
      <c r="I24" s="2">
        <v>20</v>
      </c>
      <c r="J24" s="34" t="s">
        <v>48</v>
      </c>
      <c r="K24" s="3"/>
      <c r="L24" s="3"/>
      <c r="M24" s="14">
        <f>Women!$AA$310</f>
        <v>1355</v>
      </c>
    </row>
    <row r="25" spans="1:16" x14ac:dyDescent="0.25">
      <c r="A25" s="2">
        <v>21</v>
      </c>
      <c r="B25" s="36" t="s">
        <v>64</v>
      </c>
      <c r="C25" s="49"/>
      <c r="D25" s="49"/>
      <c r="E25" s="8"/>
      <c r="F25" s="14">
        <f>Men!$R$396</f>
        <v>2843</v>
      </c>
      <c r="G25" s="8"/>
      <c r="I25" s="2">
        <v>21</v>
      </c>
      <c r="J25" s="15" t="s">
        <v>68</v>
      </c>
      <c r="K25" s="13"/>
      <c r="L25" s="13"/>
      <c r="M25" s="35">
        <f>Women!$W$2</f>
        <v>1386</v>
      </c>
      <c r="N25" s="10">
        <v>8</v>
      </c>
    </row>
    <row r="26" spans="1:16" s="1" customFormat="1" x14ac:dyDescent="0.25">
      <c r="A26" s="2">
        <v>22</v>
      </c>
      <c r="B26" s="34" t="s">
        <v>157</v>
      </c>
      <c r="C26"/>
      <c r="D26"/>
      <c r="E26"/>
      <c r="F26" s="14">
        <f>Men!$AE$393</f>
        <v>3044</v>
      </c>
      <c r="G26" s="8"/>
      <c r="I26" s="2">
        <v>22</v>
      </c>
      <c r="J26" s="51" t="s">
        <v>71</v>
      </c>
      <c r="M26" s="65">
        <f>Women!$R$316</f>
        <v>1387</v>
      </c>
      <c r="N26"/>
    </row>
    <row r="27" spans="1:16" s="1" customFormat="1" x14ac:dyDescent="0.25">
      <c r="A27" s="2">
        <v>23</v>
      </c>
      <c r="B27" s="15" t="s">
        <v>59</v>
      </c>
      <c r="C27" s="13"/>
      <c r="D27" s="13"/>
      <c r="E27" s="10"/>
      <c r="F27" s="35">
        <f>Men!$AB$2</f>
        <v>3092</v>
      </c>
      <c r="G27" s="10">
        <v>5</v>
      </c>
      <c r="I27" s="2">
        <v>23</v>
      </c>
      <c r="J27" s="13" t="s">
        <v>29</v>
      </c>
      <c r="K27" s="13"/>
      <c r="L27" s="13"/>
      <c r="M27" s="35">
        <f>Women!$N$2</f>
        <v>1452</v>
      </c>
      <c r="N27" s="10">
        <v>7</v>
      </c>
    </row>
    <row r="28" spans="1:16" s="1" customFormat="1" x14ac:dyDescent="0.25">
      <c r="A28" s="8">
        <v>24</v>
      </c>
      <c r="B28" s="36" t="s">
        <v>695</v>
      </c>
      <c r="C28" s="49"/>
      <c r="D28" s="49"/>
      <c r="E28" s="8"/>
      <c r="F28" s="14">
        <f>Men!$M$393</f>
        <v>3396</v>
      </c>
      <c r="G28" s="8"/>
      <c r="I28" s="2">
        <v>24</v>
      </c>
      <c r="J28" s="51" t="s">
        <v>700</v>
      </c>
      <c r="M28" s="14">
        <f>Women!$Y$313</f>
        <v>1524</v>
      </c>
      <c r="N28"/>
    </row>
    <row r="29" spans="1:16" s="1" customFormat="1" x14ac:dyDescent="0.25">
      <c r="A29" s="8">
        <v>25</v>
      </c>
      <c r="B29" s="36" t="s">
        <v>65</v>
      </c>
      <c r="C29" s="3"/>
      <c r="D29" s="3"/>
      <c r="E29" s="3"/>
      <c r="F29" s="14">
        <f>Men!$S$399</f>
        <v>3411</v>
      </c>
      <c r="G29"/>
      <c r="I29" s="2">
        <v>25</v>
      </c>
      <c r="J29" s="51" t="s">
        <v>65</v>
      </c>
      <c r="M29" s="14">
        <f>Women!$S$316</f>
        <v>1671</v>
      </c>
      <c r="N29"/>
    </row>
    <row r="30" spans="1:16" s="1" customFormat="1" x14ac:dyDescent="0.25">
      <c r="A30" s="8">
        <v>26</v>
      </c>
      <c r="B30" s="36" t="s">
        <v>71</v>
      </c>
      <c r="C30" s="49"/>
      <c r="D30" s="49"/>
      <c r="E30" s="8"/>
      <c r="F30" s="14">
        <f>Men!$R$399</f>
        <v>3559</v>
      </c>
      <c r="G30"/>
      <c r="I30" s="2">
        <v>26</v>
      </c>
      <c r="J30" s="15" t="s">
        <v>59</v>
      </c>
      <c r="K30" s="13"/>
      <c r="L30" s="13"/>
      <c r="M30" s="35">
        <f>Women!$AB$2</f>
        <v>1744</v>
      </c>
      <c r="N30" s="10">
        <v>6</v>
      </c>
    </row>
    <row r="31" spans="1:16" s="1" customFormat="1" x14ac:dyDescent="0.25">
      <c r="A31" s="8">
        <v>27</v>
      </c>
      <c r="B31" s="15" t="s">
        <v>44</v>
      </c>
      <c r="C31" s="13"/>
      <c r="D31" s="13"/>
      <c r="E31" s="13"/>
      <c r="F31" s="35">
        <f>Men!$L$2</f>
        <v>3952</v>
      </c>
      <c r="G31" s="10">
        <v>4</v>
      </c>
      <c r="I31" s="2">
        <v>27</v>
      </c>
      <c r="J31" s="51" t="s">
        <v>258</v>
      </c>
      <c r="M31" s="14">
        <f>Women!$AE$313</f>
        <v>1778</v>
      </c>
      <c r="N31"/>
    </row>
    <row r="32" spans="1:16" s="1" customFormat="1" x14ac:dyDescent="0.25">
      <c r="A32" s="8">
        <v>28</v>
      </c>
      <c r="B32" s="15" t="s">
        <v>31</v>
      </c>
      <c r="C32" s="13"/>
      <c r="D32" s="13"/>
      <c r="E32" s="13"/>
      <c r="F32" s="35">
        <f>Men!$U$2</f>
        <v>4004</v>
      </c>
      <c r="G32" s="10">
        <v>3</v>
      </c>
      <c r="I32" s="2">
        <v>28</v>
      </c>
      <c r="J32" s="51" t="s">
        <v>70</v>
      </c>
      <c r="M32" s="50">
        <f>Women!$R$319</f>
        <v>1818</v>
      </c>
      <c r="N32"/>
    </row>
    <row r="33" spans="1:15" s="1" customFormat="1" x14ac:dyDescent="0.25">
      <c r="A33" s="8">
        <v>29</v>
      </c>
      <c r="B33" s="15" t="s">
        <v>29</v>
      </c>
      <c r="C33" s="13"/>
      <c r="D33" s="13"/>
      <c r="E33" s="13"/>
      <c r="F33" s="35">
        <f>Men!$N$2</f>
        <v>4371</v>
      </c>
      <c r="G33" s="10">
        <v>2</v>
      </c>
      <c r="I33" s="2">
        <v>29</v>
      </c>
      <c r="J33" s="13" t="s">
        <v>32</v>
      </c>
      <c r="K33" s="13"/>
      <c r="L33" s="13"/>
      <c r="M33" s="35">
        <f>Women!$Z$2</f>
        <v>1828</v>
      </c>
      <c r="N33" s="10">
        <v>5</v>
      </c>
    </row>
    <row r="34" spans="1:15" s="1" customFormat="1" x14ac:dyDescent="0.25">
      <c r="A34" s="8">
        <v>30</v>
      </c>
      <c r="B34" s="15" t="s">
        <v>484</v>
      </c>
      <c r="C34" s="13"/>
      <c r="D34" s="13"/>
      <c r="E34" s="13"/>
      <c r="F34" s="35">
        <f>Men!$O$2</f>
        <v>4524</v>
      </c>
      <c r="G34" s="10">
        <v>1</v>
      </c>
      <c r="I34" s="2">
        <v>30</v>
      </c>
      <c r="J34" s="15" t="s">
        <v>44</v>
      </c>
      <c r="K34" s="13"/>
      <c r="L34" s="13"/>
      <c r="M34" s="35">
        <f>Women!$L$2</f>
        <v>1864</v>
      </c>
      <c r="N34" s="10">
        <v>4</v>
      </c>
    </row>
    <row r="35" spans="1:15" s="1" customFormat="1" x14ac:dyDescent="0.25">
      <c r="A35" s="8" t="s">
        <v>696</v>
      </c>
      <c r="B35" s="15" t="s">
        <v>73</v>
      </c>
      <c r="C35" s="53"/>
      <c r="D35" s="53"/>
      <c r="E35" s="53"/>
      <c r="F35" s="35" t="s">
        <v>696</v>
      </c>
      <c r="G35" s="10" t="s">
        <v>696</v>
      </c>
      <c r="I35" s="2">
        <v>31</v>
      </c>
      <c r="J35" s="51" t="s">
        <v>481</v>
      </c>
      <c r="M35" s="14">
        <f>Women!$S$319</f>
        <v>2000</v>
      </c>
      <c r="N35"/>
    </row>
    <row r="36" spans="1:15" s="1" customFormat="1" x14ac:dyDescent="0.25">
      <c r="A36" s="8"/>
      <c r="B36" s="33"/>
      <c r="C36"/>
      <c r="D36"/>
      <c r="E36"/>
      <c r="F36" s="14"/>
      <c r="G36"/>
      <c r="I36" s="2">
        <v>32</v>
      </c>
      <c r="J36" s="15" t="s">
        <v>30</v>
      </c>
      <c r="K36" s="15"/>
      <c r="L36" s="15"/>
      <c r="M36" s="35">
        <f>Women!$T$2</f>
        <v>2040</v>
      </c>
      <c r="N36" s="16">
        <v>3</v>
      </c>
    </row>
    <row r="37" spans="1:15" s="1" customFormat="1" x14ac:dyDescent="0.25">
      <c r="A37" s="8"/>
      <c r="B37" s="33"/>
      <c r="C37"/>
      <c r="D37"/>
      <c r="E37"/>
      <c r="F37" s="14"/>
      <c r="G37"/>
      <c r="I37" s="2">
        <v>33</v>
      </c>
      <c r="J37" s="51" t="s">
        <v>699</v>
      </c>
      <c r="M37" s="14">
        <f>Women!$S$322</f>
        <v>2218</v>
      </c>
      <c r="N37"/>
    </row>
    <row r="38" spans="1:15" s="1" customFormat="1" x14ac:dyDescent="0.25">
      <c r="A38" s="8"/>
      <c r="B38" s="33"/>
      <c r="C38"/>
      <c r="D38"/>
      <c r="E38"/>
      <c r="F38" s="14"/>
      <c r="G38"/>
      <c r="I38" s="2">
        <v>34</v>
      </c>
      <c r="J38" s="13" t="s">
        <v>31</v>
      </c>
      <c r="K38" s="13"/>
      <c r="L38" s="13"/>
      <c r="M38" s="35">
        <f>Women!$U$2</f>
        <v>2237</v>
      </c>
      <c r="N38" s="10">
        <v>2</v>
      </c>
    </row>
    <row r="39" spans="1:15" s="1" customFormat="1" x14ac:dyDescent="0.25">
      <c r="A39" s="8"/>
      <c r="B39" s="33"/>
      <c r="C39"/>
      <c r="D39"/>
      <c r="E39"/>
      <c r="F39" s="14"/>
      <c r="G39"/>
      <c r="I39" s="2">
        <v>35</v>
      </c>
      <c r="J39" s="15" t="s">
        <v>484</v>
      </c>
      <c r="K39" s="13"/>
      <c r="L39" s="13"/>
      <c r="M39" s="35">
        <f>Women!$O$2</f>
        <v>2384</v>
      </c>
      <c r="N39" s="10">
        <v>0</v>
      </c>
    </row>
    <row r="40" spans="1:15" s="1" customFormat="1" x14ac:dyDescent="0.25">
      <c r="A40" s="8"/>
      <c r="B40" s="33"/>
      <c r="C40"/>
      <c r="D40"/>
      <c r="E40"/>
      <c r="F40" s="14"/>
      <c r="G40"/>
      <c r="I40" s="2" t="s">
        <v>696</v>
      </c>
      <c r="J40" s="15" t="s">
        <v>73</v>
      </c>
      <c r="K40" s="53"/>
      <c r="L40" s="53"/>
      <c r="M40" s="35" t="s">
        <v>696</v>
      </c>
      <c r="N40" s="10" t="s">
        <v>696</v>
      </c>
    </row>
    <row r="41" spans="1:15" s="1" customFormat="1" x14ac:dyDescent="0.25">
      <c r="A41" s="8"/>
      <c r="B41" s="33"/>
      <c r="C41"/>
      <c r="D41"/>
      <c r="E41"/>
      <c r="F41" s="14"/>
      <c r="G41"/>
      <c r="I41" s="2"/>
      <c r="J41" s="34"/>
      <c r="K41" s="3"/>
      <c r="L41" s="3"/>
      <c r="M41" s="14"/>
      <c r="N41"/>
    </row>
    <row r="42" spans="1:15" x14ac:dyDescent="0.25">
      <c r="B42" s="3"/>
      <c r="C42" s="3"/>
      <c r="D42" s="3"/>
      <c r="E42" s="17" t="s">
        <v>2</v>
      </c>
      <c r="F42" s="18" t="s">
        <v>15</v>
      </c>
      <c r="G42" s="18"/>
      <c r="H42" s="18"/>
      <c r="I42" s="19"/>
      <c r="J42" s="20" t="s">
        <v>12</v>
      </c>
      <c r="K42" s="21" t="s">
        <v>13</v>
      </c>
      <c r="L42" s="3"/>
      <c r="M42" s="2"/>
      <c r="N42" s="2"/>
    </row>
    <row r="43" spans="1:15" x14ac:dyDescent="0.25">
      <c r="A43" s="4"/>
      <c r="B43" s="4"/>
      <c r="C43" s="4"/>
      <c r="D43" s="4"/>
      <c r="E43" s="22">
        <v>1</v>
      </c>
      <c r="F43" s="23" t="s">
        <v>45</v>
      </c>
      <c r="G43" s="23"/>
      <c r="H43" s="23"/>
      <c r="I43" s="24"/>
      <c r="J43" s="46">
        <f t="shared" ref="J43:J62" si="0">VLOOKUP($F43,$B$5:$G$40,5,0)+VLOOKUP($F43,$J$5:$N$40,4,0)</f>
        <v>814</v>
      </c>
      <c r="K43" s="25">
        <f t="shared" ref="K43:K62" si="1">VLOOKUP($F43,$B$5:$G$40,6,0)+VLOOKUP($F43,$J$5:$N$40,5,0)</f>
        <v>38</v>
      </c>
      <c r="L43" s="6"/>
      <c r="M43" s="5"/>
      <c r="N43" s="5"/>
      <c r="O43" s="4"/>
    </row>
    <row r="44" spans="1:15" x14ac:dyDescent="0.25">
      <c r="E44" s="26">
        <v>2</v>
      </c>
      <c r="F44" s="38" t="s">
        <v>46</v>
      </c>
      <c r="G44" s="38"/>
      <c r="H44" s="38"/>
      <c r="I44" s="39"/>
      <c r="J44" s="63">
        <f t="shared" si="0"/>
        <v>1027</v>
      </c>
      <c r="K44" s="40">
        <f t="shared" si="1"/>
        <v>37</v>
      </c>
      <c r="L44" s="3"/>
      <c r="M44" s="2"/>
      <c r="N44" s="2"/>
    </row>
    <row r="45" spans="1:15" s="4" customFormat="1" x14ac:dyDescent="0.25">
      <c r="A45"/>
      <c r="B45"/>
      <c r="C45"/>
      <c r="D45"/>
      <c r="E45" s="26">
        <v>3</v>
      </c>
      <c r="F45" s="27" t="s">
        <v>42</v>
      </c>
      <c r="G45" s="27"/>
      <c r="H45" s="27"/>
      <c r="I45" s="28"/>
      <c r="J45" s="31">
        <f t="shared" si="0"/>
        <v>937</v>
      </c>
      <c r="K45" s="29">
        <f t="shared" si="1"/>
        <v>36</v>
      </c>
      <c r="L45" s="3"/>
      <c r="M45" s="2"/>
      <c r="N45" s="2"/>
      <c r="O45"/>
    </row>
    <row r="46" spans="1:15" x14ac:dyDescent="0.25">
      <c r="E46" s="26">
        <v>4</v>
      </c>
      <c r="F46" s="38" t="s">
        <v>33</v>
      </c>
      <c r="G46" s="38"/>
      <c r="H46" s="38"/>
      <c r="I46" s="39"/>
      <c r="J46" s="31">
        <f t="shared" si="0"/>
        <v>1097</v>
      </c>
      <c r="K46" s="40">
        <f t="shared" si="1"/>
        <v>35</v>
      </c>
      <c r="L46" s="3"/>
      <c r="M46" s="2"/>
      <c r="N46" s="2"/>
    </row>
    <row r="47" spans="1:15" x14ac:dyDescent="0.25">
      <c r="E47" s="26">
        <v>5</v>
      </c>
      <c r="F47" s="38" t="s">
        <v>43</v>
      </c>
      <c r="G47" s="38"/>
      <c r="H47" s="38"/>
      <c r="I47" s="39"/>
      <c r="J47" s="63">
        <f t="shared" si="0"/>
        <v>1357</v>
      </c>
      <c r="K47" s="40">
        <f t="shared" si="1"/>
        <v>32</v>
      </c>
      <c r="L47" s="3"/>
      <c r="M47" s="2"/>
      <c r="N47" s="2"/>
    </row>
    <row r="48" spans="1:15" x14ac:dyDescent="0.25">
      <c r="E48" s="26">
        <v>6</v>
      </c>
      <c r="F48" s="27" t="s">
        <v>130</v>
      </c>
      <c r="G48" s="27"/>
      <c r="H48" s="27"/>
      <c r="I48" s="28"/>
      <c r="J48" s="31">
        <f t="shared" si="0"/>
        <v>1420</v>
      </c>
      <c r="K48" s="29">
        <f t="shared" si="1"/>
        <v>31</v>
      </c>
      <c r="L48" s="3"/>
      <c r="M48" s="2"/>
      <c r="N48" s="2"/>
    </row>
    <row r="49" spans="2:14" x14ac:dyDescent="0.25">
      <c r="E49" s="26">
        <v>7</v>
      </c>
      <c r="F49" s="38" t="s">
        <v>47</v>
      </c>
      <c r="G49" s="38"/>
      <c r="H49" s="38"/>
      <c r="I49" s="39"/>
      <c r="J49" s="31">
        <f t="shared" si="0"/>
        <v>1877</v>
      </c>
      <c r="K49" s="40">
        <f t="shared" si="1"/>
        <v>27</v>
      </c>
      <c r="L49" s="3"/>
      <c r="M49" s="2"/>
      <c r="N49" s="2"/>
    </row>
    <row r="50" spans="2:14" x14ac:dyDescent="0.25">
      <c r="E50" s="26">
        <v>8</v>
      </c>
      <c r="F50" s="38" t="s">
        <v>159</v>
      </c>
      <c r="G50" s="27"/>
      <c r="H50" s="27"/>
      <c r="I50" s="28"/>
      <c r="J50" s="31">
        <f t="shared" si="0"/>
        <v>2134</v>
      </c>
      <c r="K50" s="29">
        <f t="shared" si="1"/>
        <v>24</v>
      </c>
      <c r="L50" s="3"/>
      <c r="M50" s="2"/>
      <c r="N50" s="2"/>
    </row>
    <row r="51" spans="2:14" x14ac:dyDescent="0.25">
      <c r="E51" s="26">
        <v>9</v>
      </c>
      <c r="F51" s="27" t="s">
        <v>56</v>
      </c>
      <c r="G51" s="27"/>
      <c r="H51" s="27"/>
      <c r="I51" s="28"/>
      <c r="J51" s="31">
        <f t="shared" si="0"/>
        <v>2117</v>
      </c>
      <c r="K51" s="29">
        <f t="shared" si="1"/>
        <v>23</v>
      </c>
      <c r="L51" s="3"/>
      <c r="M51" s="2"/>
      <c r="N51" s="2"/>
    </row>
    <row r="52" spans="2:14" x14ac:dyDescent="0.25">
      <c r="E52" s="26">
        <v>10</v>
      </c>
      <c r="F52" s="27" t="s">
        <v>55</v>
      </c>
      <c r="G52" s="27"/>
      <c r="H52" s="27"/>
      <c r="I52" s="28"/>
      <c r="J52" s="31">
        <f t="shared" si="0"/>
        <v>2140</v>
      </c>
      <c r="K52" s="29">
        <f t="shared" si="1"/>
        <v>22</v>
      </c>
      <c r="L52" s="3"/>
      <c r="M52" s="2"/>
      <c r="N52" s="2"/>
    </row>
    <row r="53" spans="2:14" x14ac:dyDescent="0.25">
      <c r="E53" s="26">
        <v>11</v>
      </c>
      <c r="F53" s="27" t="s">
        <v>35</v>
      </c>
      <c r="G53" s="27"/>
      <c r="H53" s="27"/>
      <c r="I53" s="28"/>
      <c r="J53" s="31">
        <f t="shared" si="0"/>
        <v>2695</v>
      </c>
      <c r="K53" s="29">
        <f t="shared" si="1"/>
        <v>21</v>
      </c>
      <c r="L53" s="3"/>
      <c r="M53" s="2"/>
      <c r="N53" s="2"/>
    </row>
    <row r="54" spans="2:14" x14ac:dyDescent="0.25">
      <c r="E54" s="26">
        <v>12</v>
      </c>
      <c r="F54" s="27" t="s">
        <v>68</v>
      </c>
      <c r="G54" s="27"/>
      <c r="H54" s="27"/>
      <c r="I54" s="28"/>
      <c r="J54" s="31">
        <f t="shared" si="0"/>
        <v>3382</v>
      </c>
      <c r="K54" s="29">
        <f t="shared" si="1"/>
        <v>17</v>
      </c>
      <c r="L54" s="3"/>
      <c r="M54" s="2"/>
      <c r="N54" s="2"/>
    </row>
    <row r="55" spans="2:14" x14ac:dyDescent="0.25">
      <c r="E55" s="26">
        <v>13</v>
      </c>
      <c r="F55" s="27" t="s">
        <v>32</v>
      </c>
      <c r="G55" s="27"/>
      <c r="H55" s="27"/>
      <c r="I55" s="28"/>
      <c r="J55" s="31">
        <f t="shared" si="0"/>
        <v>3336</v>
      </c>
      <c r="K55" s="29">
        <f t="shared" si="1"/>
        <v>16</v>
      </c>
      <c r="L55" s="3"/>
      <c r="M55" s="2"/>
      <c r="N55" s="2"/>
    </row>
    <row r="56" spans="2:14" x14ac:dyDescent="0.25">
      <c r="E56" s="26">
        <v>14</v>
      </c>
      <c r="F56" s="27" t="s">
        <v>67</v>
      </c>
      <c r="G56" s="27"/>
      <c r="H56" s="27"/>
      <c r="I56" s="28"/>
      <c r="J56" s="31">
        <f t="shared" si="0"/>
        <v>3672</v>
      </c>
      <c r="K56" s="29">
        <f t="shared" si="1"/>
        <v>16</v>
      </c>
      <c r="L56" s="3"/>
      <c r="M56" s="2"/>
      <c r="N56" s="2"/>
    </row>
    <row r="57" spans="2:14" x14ac:dyDescent="0.25">
      <c r="E57" s="26">
        <v>15</v>
      </c>
      <c r="F57" s="38" t="s">
        <v>59</v>
      </c>
      <c r="G57" s="38"/>
      <c r="H57" s="38"/>
      <c r="I57" s="39"/>
      <c r="J57" s="31">
        <f t="shared" si="0"/>
        <v>4836</v>
      </c>
      <c r="K57" s="40">
        <f t="shared" si="1"/>
        <v>11</v>
      </c>
      <c r="L57" s="3"/>
      <c r="M57" s="2"/>
      <c r="N57" s="2"/>
    </row>
    <row r="58" spans="2:14" x14ac:dyDescent="0.25">
      <c r="E58" s="26">
        <v>16</v>
      </c>
      <c r="F58" s="38" t="s">
        <v>30</v>
      </c>
      <c r="G58" s="38"/>
      <c r="H58" s="38"/>
      <c r="I58" s="39"/>
      <c r="J58" s="31">
        <f t="shared" si="0"/>
        <v>4650</v>
      </c>
      <c r="K58" s="40">
        <f t="shared" si="1"/>
        <v>10</v>
      </c>
      <c r="L58" s="3"/>
      <c r="M58" s="2"/>
      <c r="N58" s="2"/>
    </row>
    <row r="59" spans="2:14" x14ac:dyDescent="0.25">
      <c r="E59" s="26">
        <v>17</v>
      </c>
      <c r="F59" s="27" t="s">
        <v>29</v>
      </c>
      <c r="G59" s="27"/>
      <c r="H59" s="27"/>
      <c r="I59" s="28"/>
      <c r="J59" s="31">
        <f t="shared" si="0"/>
        <v>5823</v>
      </c>
      <c r="K59" s="29">
        <f t="shared" si="1"/>
        <v>9</v>
      </c>
      <c r="L59" s="3"/>
      <c r="M59" s="2"/>
      <c r="N59" s="2"/>
    </row>
    <row r="60" spans="2:14" x14ac:dyDescent="0.25">
      <c r="E60" s="26">
        <v>18</v>
      </c>
      <c r="F60" s="27" t="s">
        <v>44</v>
      </c>
      <c r="G60" s="27"/>
      <c r="H60" s="27"/>
      <c r="I60" s="28"/>
      <c r="J60" s="31">
        <f t="shared" si="0"/>
        <v>5816</v>
      </c>
      <c r="K60" s="29">
        <f t="shared" si="1"/>
        <v>8</v>
      </c>
      <c r="L60" s="3"/>
      <c r="M60" s="2"/>
      <c r="N60" s="2"/>
    </row>
    <row r="61" spans="2:14" x14ac:dyDescent="0.25">
      <c r="E61" s="26">
        <v>19</v>
      </c>
      <c r="F61" s="38" t="s">
        <v>31</v>
      </c>
      <c r="G61" s="38"/>
      <c r="H61" s="38"/>
      <c r="I61" s="39"/>
      <c r="J61" s="31">
        <f t="shared" si="0"/>
        <v>6241</v>
      </c>
      <c r="K61" s="40">
        <f t="shared" si="1"/>
        <v>5</v>
      </c>
      <c r="L61" s="3"/>
      <c r="M61" s="2"/>
      <c r="N61" s="2"/>
    </row>
    <row r="62" spans="2:14" x14ac:dyDescent="0.25">
      <c r="E62" s="26">
        <v>20</v>
      </c>
      <c r="F62" s="27" t="s">
        <v>484</v>
      </c>
      <c r="G62" s="27"/>
      <c r="H62" s="27"/>
      <c r="I62" s="28"/>
      <c r="J62" s="31">
        <f t="shared" si="0"/>
        <v>6908</v>
      </c>
      <c r="K62" s="29">
        <f t="shared" si="1"/>
        <v>1</v>
      </c>
      <c r="L62" s="3"/>
      <c r="M62" s="2"/>
      <c r="N62" s="2"/>
    </row>
    <row r="63" spans="2:14" x14ac:dyDescent="0.25">
      <c r="E63" s="30" t="s">
        <v>696</v>
      </c>
      <c r="F63" s="81" t="s">
        <v>73</v>
      </c>
      <c r="G63" s="81"/>
      <c r="H63" s="81"/>
      <c r="I63" s="82"/>
      <c r="J63" s="32" t="s">
        <v>696</v>
      </c>
      <c r="K63" s="83" t="s">
        <v>696</v>
      </c>
      <c r="L63" s="3"/>
      <c r="M63" s="2"/>
      <c r="N63" s="2"/>
    </row>
    <row r="64" spans="2:14" x14ac:dyDescent="0.25">
      <c r="B64" s="3"/>
      <c r="C64" s="3"/>
      <c r="D64" s="3"/>
      <c r="E64" s="3"/>
      <c r="F64" s="2"/>
      <c r="G64" s="2"/>
      <c r="J64" s="3"/>
      <c r="K64" s="3"/>
      <c r="L64" s="3"/>
      <c r="M64" s="2"/>
      <c r="N64" s="2"/>
    </row>
    <row r="65" spans="1:17" x14ac:dyDescent="0.25">
      <c r="A65" s="5" t="s">
        <v>2</v>
      </c>
      <c r="B65" s="6" t="s">
        <v>16</v>
      </c>
      <c r="C65" s="6"/>
      <c r="D65" s="6"/>
      <c r="E65" s="6"/>
      <c r="F65" s="5" t="s">
        <v>12</v>
      </c>
      <c r="G65" s="5" t="s">
        <v>13</v>
      </c>
      <c r="H65" s="4"/>
      <c r="I65" s="5" t="s">
        <v>2</v>
      </c>
      <c r="J65" s="6" t="s">
        <v>17</v>
      </c>
      <c r="K65" s="6"/>
      <c r="L65" s="6"/>
      <c r="M65" s="5" t="s">
        <v>12</v>
      </c>
      <c r="N65" s="5" t="s">
        <v>13</v>
      </c>
      <c r="O65" s="4"/>
    </row>
    <row r="66" spans="1:17" x14ac:dyDescent="0.25">
      <c r="A66" s="5">
        <v>1</v>
      </c>
      <c r="B66" s="12" t="s">
        <v>42</v>
      </c>
      <c r="C66" s="12"/>
      <c r="D66" s="12"/>
      <c r="E66" s="9"/>
      <c r="F66" s="9">
        <f>Men!$AO$2</f>
        <v>109</v>
      </c>
      <c r="G66" s="9">
        <v>20</v>
      </c>
      <c r="H66" s="4"/>
      <c r="I66" s="5">
        <v>1</v>
      </c>
      <c r="J66" s="12" t="s">
        <v>33</v>
      </c>
      <c r="K66" s="12"/>
      <c r="L66" s="12"/>
      <c r="M66" s="9">
        <f>Women!$AZ$2</f>
        <v>14</v>
      </c>
      <c r="N66" s="9">
        <v>20</v>
      </c>
      <c r="O66" s="4"/>
    </row>
    <row r="67" spans="1:17" s="4" customFormat="1" x14ac:dyDescent="0.25">
      <c r="A67" s="57">
        <v>2</v>
      </c>
      <c r="B67" s="15" t="s">
        <v>46</v>
      </c>
      <c r="C67" s="15"/>
      <c r="D67" s="15"/>
      <c r="E67" s="16"/>
      <c r="F67" s="16">
        <f>Men!$AT$2</f>
        <v>162</v>
      </c>
      <c r="G67" s="16">
        <v>19</v>
      </c>
      <c r="H67"/>
      <c r="I67" s="2">
        <v>2</v>
      </c>
      <c r="J67" s="15" t="s">
        <v>46</v>
      </c>
      <c r="K67" s="15"/>
      <c r="L67" s="15"/>
      <c r="M67" s="16">
        <f>Women!$AT$2</f>
        <v>48</v>
      </c>
      <c r="N67" s="16">
        <v>19</v>
      </c>
      <c r="O67"/>
      <c r="P67"/>
      <c r="Q67"/>
    </row>
    <row r="68" spans="1:17" s="4" customFormat="1" x14ac:dyDescent="0.25">
      <c r="A68" s="57">
        <v>3</v>
      </c>
      <c r="B68" s="15" t="s">
        <v>43</v>
      </c>
      <c r="C68" s="15"/>
      <c r="D68" s="15"/>
      <c r="E68" s="16"/>
      <c r="F68" s="16">
        <f>Men!$AW$2</f>
        <v>173</v>
      </c>
      <c r="G68" s="16">
        <v>18</v>
      </c>
      <c r="H68"/>
      <c r="I68" s="2">
        <v>3</v>
      </c>
      <c r="J68" s="15" t="s">
        <v>43</v>
      </c>
      <c r="K68" s="15"/>
      <c r="L68" s="15"/>
      <c r="M68" s="16">
        <f>Women!$AW$2</f>
        <v>75</v>
      </c>
      <c r="N68" s="16">
        <v>18</v>
      </c>
      <c r="O68"/>
      <c r="P68"/>
      <c r="Q68"/>
    </row>
    <row r="69" spans="1:17" s="4" customFormat="1" x14ac:dyDescent="0.25">
      <c r="A69" s="57">
        <v>4</v>
      </c>
      <c r="B69" s="15" t="s">
        <v>33</v>
      </c>
      <c r="C69" s="15"/>
      <c r="D69" s="15"/>
      <c r="E69" s="16"/>
      <c r="F69" s="16">
        <f>Men!$AZ$2</f>
        <v>230</v>
      </c>
      <c r="G69" s="16">
        <v>17</v>
      </c>
      <c r="H69"/>
      <c r="I69" s="2">
        <v>4</v>
      </c>
      <c r="J69" s="15" t="s">
        <v>45</v>
      </c>
      <c r="K69" s="15"/>
      <c r="L69" s="15"/>
      <c r="M69" s="16">
        <f>Women!$AN$2</f>
        <v>84</v>
      </c>
      <c r="N69" s="16">
        <v>17</v>
      </c>
      <c r="O69"/>
      <c r="P69"/>
      <c r="Q69"/>
    </row>
    <row r="70" spans="1:17" s="4" customFormat="1" x14ac:dyDescent="0.25">
      <c r="A70" s="57">
        <v>5</v>
      </c>
      <c r="B70" s="15" t="s">
        <v>45</v>
      </c>
      <c r="C70" s="15"/>
      <c r="D70" s="15"/>
      <c r="E70" s="16"/>
      <c r="F70" s="16">
        <f>Men!$AN$2</f>
        <v>244</v>
      </c>
      <c r="G70" s="16">
        <v>16</v>
      </c>
      <c r="H70"/>
      <c r="I70" s="2">
        <v>5</v>
      </c>
      <c r="J70" s="15" t="s">
        <v>42</v>
      </c>
      <c r="K70" s="15"/>
      <c r="L70" s="15"/>
      <c r="M70" s="16">
        <f>Women!$AO$2</f>
        <v>93</v>
      </c>
      <c r="N70" s="16">
        <v>16</v>
      </c>
      <c r="O70"/>
      <c r="P70"/>
      <c r="Q70"/>
    </row>
    <row r="71" spans="1:17" s="4" customFormat="1" x14ac:dyDescent="0.25">
      <c r="A71" s="2">
        <v>6</v>
      </c>
      <c r="B71" s="15" t="s">
        <v>159</v>
      </c>
      <c r="C71" s="15"/>
      <c r="D71" s="15"/>
      <c r="E71" s="16"/>
      <c r="F71" s="16">
        <f>Men!$BB$2</f>
        <v>306</v>
      </c>
      <c r="G71" s="16">
        <v>15</v>
      </c>
      <c r="H71"/>
      <c r="I71" s="2">
        <v>6</v>
      </c>
      <c r="J71" s="13" t="s">
        <v>47</v>
      </c>
      <c r="K71" s="15"/>
      <c r="L71" s="15"/>
      <c r="M71" s="16">
        <f>Women!$AI$2</f>
        <v>100</v>
      </c>
      <c r="N71" s="16">
        <v>15</v>
      </c>
      <c r="O71"/>
      <c r="P71"/>
      <c r="Q71"/>
    </row>
    <row r="72" spans="1:17" s="4" customFormat="1" x14ac:dyDescent="0.25">
      <c r="A72" s="2">
        <v>7</v>
      </c>
      <c r="B72" s="15" t="s">
        <v>130</v>
      </c>
      <c r="C72" s="15"/>
      <c r="D72" s="15"/>
      <c r="E72" s="16"/>
      <c r="F72" s="16">
        <f>Men!$BA$2</f>
        <v>311</v>
      </c>
      <c r="G72" s="16">
        <v>14</v>
      </c>
      <c r="H72"/>
      <c r="I72" s="2">
        <v>7</v>
      </c>
      <c r="J72" s="15" t="s">
        <v>35</v>
      </c>
      <c r="K72" s="15"/>
      <c r="L72" s="15"/>
      <c r="M72" s="16">
        <f>Women!$AU$2</f>
        <v>132</v>
      </c>
      <c r="N72" s="16">
        <v>14</v>
      </c>
      <c r="O72"/>
      <c r="P72"/>
      <c r="Q72"/>
    </row>
    <row r="73" spans="1:17" s="4" customFormat="1" x14ac:dyDescent="0.25">
      <c r="A73" s="2">
        <v>8</v>
      </c>
      <c r="B73" s="15" t="s">
        <v>56</v>
      </c>
      <c r="C73" s="13"/>
      <c r="D73" s="13"/>
      <c r="E73" s="10"/>
      <c r="F73" s="35">
        <f>Men!$AR$2</f>
        <v>312</v>
      </c>
      <c r="G73" s="10">
        <v>13</v>
      </c>
      <c r="H73"/>
      <c r="I73" s="2">
        <v>8</v>
      </c>
      <c r="J73" s="15" t="s">
        <v>130</v>
      </c>
      <c r="K73" s="15"/>
      <c r="L73" s="15"/>
      <c r="M73" s="16">
        <f>Women!$BA$2</f>
        <v>154</v>
      </c>
      <c r="N73" s="16">
        <v>13</v>
      </c>
      <c r="O73"/>
      <c r="P73"/>
      <c r="Q73"/>
    </row>
    <row r="74" spans="1:17" s="4" customFormat="1" x14ac:dyDescent="0.25">
      <c r="A74" s="2">
        <v>9</v>
      </c>
      <c r="B74" s="33" t="s">
        <v>49</v>
      </c>
      <c r="C74" s="3"/>
      <c r="D74" s="3"/>
      <c r="E74" s="3"/>
      <c r="F74" s="2">
        <f>Men!$AO$393</f>
        <v>319</v>
      </c>
      <c r="G74"/>
      <c r="H74"/>
      <c r="I74" s="2">
        <v>9</v>
      </c>
      <c r="J74" s="43" t="s">
        <v>49</v>
      </c>
      <c r="K74" s="43"/>
      <c r="L74" s="43"/>
      <c r="M74" s="44">
        <f>Women!$AO$310</f>
        <v>162</v>
      </c>
      <c r="N74" s="43"/>
      <c r="O74"/>
      <c r="P74"/>
      <c r="Q74"/>
    </row>
    <row r="75" spans="1:17" x14ac:dyDescent="0.25">
      <c r="A75" s="2">
        <v>10</v>
      </c>
      <c r="B75" s="13" t="s">
        <v>47</v>
      </c>
      <c r="C75" s="15"/>
      <c r="D75" s="15"/>
      <c r="E75" s="16"/>
      <c r="F75" s="35">
        <f>Men!$AI$2</f>
        <v>357</v>
      </c>
      <c r="G75" s="16">
        <v>12</v>
      </c>
      <c r="I75" s="2">
        <v>10</v>
      </c>
      <c r="J75" s="15" t="s">
        <v>55</v>
      </c>
      <c r="K75" s="13"/>
      <c r="L75" s="13"/>
      <c r="M75" s="10">
        <f>Women!$AL$2</f>
        <v>171</v>
      </c>
      <c r="N75" s="10">
        <v>12</v>
      </c>
    </row>
    <row r="76" spans="1:17" x14ac:dyDescent="0.25">
      <c r="A76" s="2">
        <v>11</v>
      </c>
      <c r="B76" s="36" t="s">
        <v>61</v>
      </c>
      <c r="F76" s="2">
        <f>Men!$AT$393</f>
        <v>369</v>
      </c>
      <c r="I76" s="2">
        <v>11</v>
      </c>
      <c r="J76" s="15" t="s">
        <v>67</v>
      </c>
      <c r="K76" s="13"/>
      <c r="L76" s="13"/>
      <c r="M76" s="10">
        <f>Women!$AM$2</f>
        <v>173</v>
      </c>
      <c r="N76" s="10">
        <v>11</v>
      </c>
    </row>
    <row r="77" spans="1:17" x14ac:dyDescent="0.25">
      <c r="A77" s="2">
        <v>12</v>
      </c>
      <c r="B77" s="15" t="s">
        <v>68</v>
      </c>
      <c r="C77" s="13"/>
      <c r="D77" s="13"/>
      <c r="E77" s="10"/>
      <c r="F77" s="35">
        <f>Men!$AS$2</f>
        <v>370</v>
      </c>
      <c r="G77" s="10">
        <v>11</v>
      </c>
      <c r="I77" s="2">
        <v>12</v>
      </c>
      <c r="J77" s="52" t="s">
        <v>60</v>
      </c>
      <c r="K77" s="43"/>
      <c r="L77" s="43"/>
      <c r="M77" s="44">
        <f>Women!$AN$310</f>
        <v>185</v>
      </c>
    </row>
    <row r="78" spans="1:17" x14ac:dyDescent="0.25">
      <c r="A78" s="2">
        <v>13</v>
      </c>
      <c r="B78" s="15" t="s">
        <v>32</v>
      </c>
      <c r="C78" s="15"/>
      <c r="D78" s="15"/>
      <c r="E78" s="16"/>
      <c r="F78" s="16">
        <f>Men!$AV$2</f>
        <v>428</v>
      </c>
      <c r="G78" s="16">
        <v>10</v>
      </c>
      <c r="I78" s="2">
        <v>13</v>
      </c>
      <c r="J78" s="33" t="s">
        <v>61</v>
      </c>
      <c r="L78" s="3"/>
      <c r="M78" s="2">
        <f>Women!$AT$310</f>
        <v>201</v>
      </c>
    </row>
    <row r="79" spans="1:17" x14ac:dyDescent="0.25">
      <c r="A79" s="2">
        <v>14</v>
      </c>
      <c r="B79" s="15" t="s">
        <v>55</v>
      </c>
      <c r="C79" s="13"/>
      <c r="D79" s="13"/>
      <c r="E79" s="10"/>
      <c r="F79" s="10">
        <f>Men!$AL$2</f>
        <v>442</v>
      </c>
      <c r="G79" s="10">
        <v>9</v>
      </c>
      <c r="H79" s="2"/>
      <c r="I79" s="2">
        <v>14</v>
      </c>
      <c r="J79" s="15" t="s">
        <v>159</v>
      </c>
      <c r="K79" s="15"/>
      <c r="L79" s="15"/>
      <c r="M79" s="16">
        <f>Women!$BB$2</f>
        <v>214</v>
      </c>
      <c r="N79" s="16">
        <v>10</v>
      </c>
    </row>
    <row r="80" spans="1:17" x14ac:dyDescent="0.25">
      <c r="A80" s="2">
        <v>15</v>
      </c>
      <c r="B80" s="15" t="s">
        <v>30</v>
      </c>
      <c r="C80" s="15"/>
      <c r="D80" s="15"/>
      <c r="E80" s="16"/>
      <c r="F80" s="16">
        <f>Men!$AP$2</f>
        <v>490</v>
      </c>
      <c r="G80" s="16">
        <v>8</v>
      </c>
      <c r="H80" s="2"/>
      <c r="I80" s="2">
        <v>15</v>
      </c>
      <c r="J80" s="3" t="s">
        <v>48</v>
      </c>
      <c r="M80" s="2">
        <f>Women!$AW$310</f>
        <v>251</v>
      </c>
    </row>
    <row r="81" spans="1:15" x14ac:dyDescent="0.25">
      <c r="A81" s="2">
        <v>16</v>
      </c>
      <c r="B81" s="34" t="s">
        <v>48</v>
      </c>
      <c r="F81" s="2">
        <f>Men!$AW$393</f>
        <v>523</v>
      </c>
      <c r="I81" s="2">
        <v>16</v>
      </c>
      <c r="J81" s="52" t="s">
        <v>52</v>
      </c>
      <c r="K81" s="43"/>
      <c r="L81" s="43"/>
      <c r="M81" s="44">
        <f>Women!$AO$313</f>
        <v>292</v>
      </c>
    </row>
    <row r="82" spans="1:15" x14ac:dyDescent="0.25">
      <c r="A82" s="2">
        <v>17</v>
      </c>
      <c r="B82" s="15" t="s">
        <v>35</v>
      </c>
      <c r="C82" s="15"/>
      <c r="D82" s="15"/>
      <c r="E82" s="16"/>
      <c r="F82" s="16">
        <f>Men!$AU$2</f>
        <v>553</v>
      </c>
      <c r="G82" s="16">
        <v>7</v>
      </c>
      <c r="I82" s="2">
        <v>17</v>
      </c>
      <c r="J82" s="33" t="s">
        <v>157</v>
      </c>
      <c r="L82" s="3"/>
      <c r="M82" s="2">
        <f>Women!$BA$310</f>
        <v>298</v>
      </c>
      <c r="N82" s="1"/>
    </row>
    <row r="83" spans="1:15" x14ac:dyDescent="0.25">
      <c r="A83" s="2">
        <v>18</v>
      </c>
      <c r="B83" s="34" t="s">
        <v>52</v>
      </c>
      <c r="F83" s="2">
        <f>Men!$AO$396</f>
        <v>580</v>
      </c>
      <c r="G83" s="2"/>
      <c r="I83" s="2">
        <v>18</v>
      </c>
      <c r="J83" s="52" t="s">
        <v>64</v>
      </c>
      <c r="K83" s="43"/>
      <c r="L83" s="43"/>
      <c r="M83" s="44">
        <f>Women!$AN$313</f>
        <v>306</v>
      </c>
    </row>
    <row r="84" spans="1:15" x14ac:dyDescent="0.25">
      <c r="A84" s="2">
        <v>19</v>
      </c>
      <c r="B84" s="36" t="s">
        <v>156</v>
      </c>
      <c r="F84" s="2">
        <f>Men!$AR$393</f>
        <v>739</v>
      </c>
      <c r="I84" s="2">
        <v>19</v>
      </c>
      <c r="J84" s="33" t="s">
        <v>694</v>
      </c>
      <c r="K84" s="3"/>
      <c r="L84" s="3"/>
      <c r="M84" s="2">
        <f>Women!$AI$310</f>
        <v>307</v>
      </c>
    </row>
    <row r="85" spans="1:15" x14ac:dyDescent="0.25">
      <c r="A85" s="2">
        <v>20</v>
      </c>
      <c r="B85" s="36" t="s">
        <v>60</v>
      </c>
      <c r="F85" s="2">
        <f>Men!$AN$393</f>
        <v>792</v>
      </c>
      <c r="I85" s="2">
        <v>20</v>
      </c>
      <c r="J85" s="15" t="s">
        <v>68</v>
      </c>
      <c r="K85" s="13"/>
      <c r="L85" s="13"/>
      <c r="M85" s="10">
        <f>Women!$AS$2</f>
        <v>315</v>
      </c>
      <c r="N85" s="10">
        <v>9</v>
      </c>
    </row>
    <row r="86" spans="1:15" x14ac:dyDescent="0.25">
      <c r="A86" s="2">
        <v>21</v>
      </c>
      <c r="B86" s="34" t="s">
        <v>65</v>
      </c>
      <c r="F86" s="14">
        <f>Men!$AO$399</f>
        <v>834</v>
      </c>
      <c r="I86" s="2">
        <v>21</v>
      </c>
      <c r="J86" s="33" t="s">
        <v>257</v>
      </c>
      <c r="L86" s="3"/>
      <c r="M86" s="2">
        <f>Women!$AU$310</f>
        <v>330</v>
      </c>
    </row>
    <row r="87" spans="1:15" x14ac:dyDescent="0.25">
      <c r="A87" s="44">
        <v>22</v>
      </c>
      <c r="B87" s="33" t="s">
        <v>157</v>
      </c>
      <c r="C87" s="3"/>
      <c r="D87" s="3"/>
      <c r="E87" s="3"/>
      <c r="F87" s="2">
        <f>Men!$BA$393</f>
        <v>840</v>
      </c>
      <c r="G87" s="2"/>
      <c r="H87" s="43"/>
      <c r="I87" s="44">
        <v>22</v>
      </c>
      <c r="J87" s="13" t="s">
        <v>29</v>
      </c>
      <c r="K87" s="13"/>
      <c r="L87" s="13"/>
      <c r="M87" s="10">
        <f>Women!$AJ$2</f>
        <v>391</v>
      </c>
      <c r="N87" s="10">
        <v>8</v>
      </c>
      <c r="O87" s="43"/>
    </row>
    <row r="88" spans="1:15" x14ac:dyDescent="0.25">
      <c r="A88" s="47">
        <v>23</v>
      </c>
      <c r="B88" s="33" t="s">
        <v>694</v>
      </c>
      <c r="C88" s="3"/>
      <c r="D88" s="3"/>
      <c r="E88" s="3"/>
      <c r="F88" s="2">
        <f>Men!$AI$393</f>
        <v>846</v>
      </c>
      <c r="I88" s="2">
        <v>23</v>
      </c>
      <c r="J88" s="33" t="s">
        <v>255</v>
      </c>
      <c r="K88" s="3"/>
      <c r="L88" s="3"/>
      <c r="M88" s="2">
        <f>Women!$AL$310</f>
        <v>394</v>
      </c>
    </row>
    <row r="89" spans="1:15" x14ac:dyDescent="0.25">
      <c r="A89" s="2">
        <v>24</v>
      </c>
      <c r="B89" s="15" t="s">
        <v>67</v>
      </c>
      <c r="C89" s="13"/>
      <c r="D89" s="13"/>
      <c r="E89" s="10"/>
      <c r="F89" s="35">
        <f>Men!$AM$2</f>
        <v>856</v>
      </c>
      <c r="G89" s="10">
        <v>6</v>
      </c>
      <c r="I89" s="2">
        <v>24</v>
      </c>
      <c r="J89" s="52" t="s">
        <v>71</v>
      </c>
      <c r="K89" s="43"/>
      <c r="L89" s="43"/>
      <c r="M89" s="44">
        <f>Women!$AN$316</f>
        <v>399</v>
      </c>
    </row>
    <row r="90" spans="1:15" x14ac:dyDescent="0.25">
      <c r="A90" s="44">
        <v>25</v>
      </c>
      <c r="B90" s="36" t="s">
        <v>62</v>
      </c>
      <c r="F90" s="14">
        <f>Men!$AT$396</f>
        <v>888</v>
      </c>
      <c r="G90" s="1"/>
      <c r="I90" s="44">
        <v>25</v>
      </c>
      <c r="J90" s="36" t="s">
        <v>258</v>
      </c>
      <c r="M90" s="14">
        <f>Women!$BA$313</f>
        <v>405</v>
      </c>
    </row>
    <row r="91" spans="1:15" x14ac:dyDescent="0.25">
      <c r="A91" s="47">
        <v>25</v>
      </c>
      <c r="B91" s="34" t="s">
        <v>50</v>
      </c>
      <c r="F91" s="14">
        <f>Men!$AW$396</f>
        <v>888</v>
      </c>
      <c r="I91" s="2">
        <v>26</v>
      </c>
      <c r="J91" s="33" t="s">
        <v>700</v>
      </c>
      <c r="L91" s="3"/>
      <c r="M91" s="2">
        <f>Women!$AU$313</f>
        <v>422</v>
      </c>
    </row>
    <row r="92" spans="1:15" x14ac:dyDescent="0.25">
      <c r="A92" s="2">
        <v>27</v>
      </c>
      <c r="B92" s="33" t="s">
        <v>34</v>
      </c>
      <c r="C92" s="3"/>
      <c r="D92" s="3"/>
      <c r="E92" s="3"/>
      <c r="F92" s="2">
        <f>Men!$AZ$393</f>
        <v>921</v>
      </c>
      <c r="I92" s="2">
        <v>27</v>
      </c>
      <c r="J92" s="33" t="s">
        <v>697</v>
      </c>
      <c r="K92" s="3"/>
      <c r="L92" s="3"/>
      <c r="M92" s="2">
        <f>Women!$AI$313</f>
        <v>468</v>
      </c>
    </row>
    <row r="93" spans="1:15" x14ac:dyDescent="0.25">
      <c r="A93" s="44">
        <v>28</v>
      </c>
      <c r="B93" s="15" t="s">
        <v>59</v>
      </c>
      <c r="C93" s="13"/>
      <c r="D93" s="13"/>
      <c r="E93" s="10"/>
      <c r="F93" s="35">
        <f>Men!$AX$2</f>
        <v>981</v>
      </c>
      <c r="G93" s="10">
        <v>5</v>
      </c>
      <c r="I93" s="44">
        <v>28</v>
      </c>
      <c r="J93" s="52" t="s">
        <v>65</v>
      </c>
      <c r="K93" s="43"/>
      <c r="L93" s="43"/>
      <c r="M93" s="44">
        <f>Women!$AO$316</f>
        <v>469</v>
      </c>
    </row>
    <row r="94" spans="1:15" x14ac:dyDescent="0.25">
      <c r="A94" s="47">
        <v>29</v>
      </c>
      <c r="B94" s="36" t="s">
        <v>64</v>
      </c>
      <c r="F94" s="14">
        <f>Men!$AN$396</f>
        <v>1018</v>
      </c>
      <c r="I94" s="2">
        <v>29</v>
      </c>
      <c r="J94" s="52" t="s">
        <v>70</v>
      </c>
      <c r="K94" s="43"/>
      <c r="L94" s="43"/>
      <c r="M94" s="44">
        <f>Women!$AN$319</f>
        <v>485</v>
      </c>
      <c r="N94" s="1"/>
    </row>
    <row r="95" spans="1:15" x14ac:dyDescent="0.25">
      <c r="A95" s="2">
        <v>30</v>
      </c>
      <c r="B95" s="34" t="s">
        <v>481</v>
      </c>
      <c r="F95" s="14">
        <f>Men!$AO$402</f>
        <v>1076</v>
      </c>
      <c r="I95" s="2">
        <v>30</v>
      </c>
      <c r="J95" s="33" t="s">
        <v>254</v>
      </c>
      <c r="L95" s="3"/>
      <c r="M95" s="14">
        <f>Women!$BB$310</f>
        <v>490</v>
      </c>
    </row>
    <row r="96" spans="1:15" x14ac:dyDescent="0.25">
      <c r="A96" s="44">
        <v>31</v>
      </c>
      <c r="B96" s="36" t="s">
        <v>257</v>
      </c>
      <c r="F96" s="2">
        <f>Men!$AU$393</f>
        <v>1135</v>
      </c>
      <c r="I96" s="44">
        <v>31</v>
      </c>
      <c r="J96" s="3" t="s">
        <v>50</v>
      </c>
      <c r="M96" s="2">
        <f>Women!$AW$313</f>
        <v>499</v>
      </c>
    </row>
    <row r="97" spans="1:14" x14ac:dyDescent="0.25">
      <c r="A97" s="47">
        <v>32</v>
      </c>
      <c r="B97" s="36" t="s">
        <v>256</v>
      </c>
      <c r="C97" s="3"/>
      <c r="D97" s="3"/>
      <c r="E97" s="3"/>
      <c r="F97" s="2">
        <f>Men!$AS$393</f>
        <v>1159</v>
      </c>
      <c r="I97" s="2">
        <v>32</v>
      </c>
      <c r="J97" s="15" t="s">
        <v>56</v>
      </c>
      <c r="K97" s="13"/>
      <c r="L97" s="13"/>
      <c r="M97" s="10">
        <f>Women!$AR$2</f>
        <v>541</v>
      </c>
      <c r="N97" s="10">
        <v>7</v>
      </c>
    </row>
    <row r="98" spans="1:14" x14ac:dyDescent="0.25">
      <c r="A98" s="47">
        <v>33</v>
      </c>
      <c r="B98" s="36" t="s">
        <v>71</v>
      </c>
      <c r="F98" s="14">
        <f>Men!$AN$399</f>
        <v>1178</v>
      </c>
      <c r="I98" s="2">
        <v>33</v>
      </c>
      <c r="J98" s="33" t="s">
        <v>971</v>
      </c>
      <c r="L98" s="3"/>
      <c r="M98" s="2">
        <f>Women!$AU$316</f>
        <v>545</v>
      </c>
    </row>
    <row r="99" spans="1:14" x14ac:dyDescent="0.25">
      <c r="A99" s="47">
        <v>34</v>
      </c>
      <c r="B99" s="33" t="s">
        <v>258</v>
      </c>
      <c r="C99" s="3"/>
      <c r="D99" s="3"/>
      <c r="E99" s="3"/>
      <c r="F99" s="2">
        <f>Men!$BA$396</f>
        <v>1205</v>
      </c>
      <c r="G99" s="8"/>
      <c r="I99" s="44">
        <v>34</v>
      </c>
      <c r="J99" s="33" t="s">
        <v>34</v>
      </c>
      <c r="K99" s="3"/>
      <c r="L99" s="3"/>
      <c r="M99" s="2">
        <f>Women!$AZ$310</f>
        <v>554</v>
      </c>
      <c r="N99" s="2"/>
    </row>
    <row r="100" spans="1:14" x14ac:dyDescent="0.25">
      <c r="A100" s="47">
        <v>35</v>
      </c>
      <c r="B100" s="33" t="s">
        <v>697</v>
      </c>
      <c r="C100" s="3"/>
      <c r="D100" s="3"/>
      <c r="E100" s="3"/>
      <c r="F100" s="2">
        <f>Men!$AI$396</f>
        <v>1284</v>
      </c>
      <c r="I100" s="2">
        <v>35</v>
      </c>
      <c r="J100" s="52" t="s">
        <v>155</v>
      </c>
      <c r="K100" s="43"/>
      <c r="L100" s="43"/>
      <c r="M100" s="44">
        <f>Women!$AN$322</f>
        <v>571</v>
      </c>
      <c r="N100" s="2"/>
    </row>
    <row r="101" spans="1:14" x14ac:dyDescent="0.25">
      <c r="A101" s="47">
        <v>36</v>
      </c>
      <c r="B101" s="34" t="s">
        <v>699</v>
      </c>
      <c r="F101" s="14">
        <f>Men!$AO$405</f>
        <v>1304</v>
      </c>
      <c r="G101" s="8"/>
      <c r="I101" s="2">
        <v>35</v>
      </c>
      <c r="J101" s="52" t="s">
        <v>481</v>
      </c>
      <c r="K101" s="43"/>
      <c r="L101" s="43"/>
      <c r="M101" s="44">
        <f>Women!$AO$319</f>
        <v>571</v>
      </c>
    </row>
    <row r="102" spans="1:14" x14ac:dyDescent="0.25">
      <c r="A102" s="47">
        <v>37</v>
      </c>
      <c r="B102" s="13" t="s">
        <v>31</v>
      </c>
      <c r="C102" s="13"/>
      <c r="D102" s="13"/>
      <c r="E102" s="13"/>
      <c r="F102" s="35">
        <f>Men!$AQ$2</f>
        <v>1451</v>
      </c>
      <c r="G102" s="10">
        <v>4</v>
      </c>
      <c r="I102" s="44">
        <v>37</v>
      </c>
      <c r="J102" s="15" t="s">
        <v>44</v>
      </c>
      <c r="K102" s="15"/>
      <c r="L102" s="15"/>
      <c r="M102" s="16">
        <f>Women!$AH$2</f>
        <v>616</v>
      </c>
      <c r="N102" s="16">
        <v>6</v>
      </c>
    </row>
    <row r="103" spans="1:14" x14ac:dyDescent="0.25">
      <c r="A103" s="47">
        <v>38</v>
      </c>
      <c r="B103" s="33" t="s">
        <v>698</v>
      </c>
      <c r="C103" s="3"/>
      <c r="D103" s="3"/>
      <c r="E103" s="3"/>
      <c r="F103" s="2">
        <f>Men!$AI$399</f>
        <v>1465</v>
      </c>
      <c r="G103" s="8"/>
      <c r="I103" s="2">
        <v>38</v>
      </c>
      <c r="J103" s="36" t="s">
        <v>968</v>
      </c>
      <c r="M103" s="14">
        <f>Women!$BA$316</f>
        <v>628</v>
      </c>
    </row>
    <row r="104" spans="1:14" x14ac:dyDescent="0.25">
      <c r="A104" s="47">
        <v>39</v>
      </c>
      <c r="B104" s="15" t="s">
        <v>44</v>
      </c>
      <c r="C104" s="15"/>
      <c r="D104" s="15"/>
      <c r="E104" s="16"/>
      <c r="F104" s="16">
        <f>Men!$AH$2</f>
        <v>1515</v>
      </c>
      <c r="G104" s="16">
        <v>3</v>
      </c>
      <c r="I104" s="2">
        <v>39</v>
      </c>
      <c r="J104" s="33" t="s">
        <v>972</v>
      </c>
      <c r="L104" s="3"/>
      <c r="M104" s="2">
        <f>Women!$AU$319</f>
        <v>631</v>
      </c>
    </row>
    <row r="105" spans="1:14" x14ac:dyDescent="0.25">
      <c r="A105" s="47">
        <v>40</v>
      </c>
      <c r="B105" s="13" t="s">
        <v>29</v>
      </c>
      <c r="C105" s="13"/>
      <c r="D105" s="13"/>
      <c r="E105" s="13"/>
      <c r="F105" s="35">
        <f>Men!$AJ$2</f>
        <v>1546</v>
      </c>
      <c r="G105" s="10">
        <v>2</v>
      </c>
      <c r="I105" s="44">
        <v>40</v>
      </c>
      <c r="J105" s="15" t="s">
        <v>59</v>
      </c>
      <c r="K105" s="13"/>
      <c r="L105" s="13"/>
      <c r="M105" s="10">
        <f>Women!$AX$2</f>
        <v>644</v>
      </c>
      <c r="N105" s="10">
        <v>5</v>
      </c>
    </row>
    <row r="106" spans="1:14" s="1" customFormat="1" x14ac:dyDescent="0.25">
      <c r="A106" s="8">
        <v>41</v>
      </c>
      <c r="B106" s="15" t="s">
        <v>484</v>
      </c>
      <c r="C106" s="13"/>
      <c r="D106" s="13"/>
      <c r="E106" s="13"/>
      <c r="F106" s="35">
        <f>Men!$AK$2</f>
        <v>1692</v>
      </c>
      <c r="G106" s="10">
        <v>0</v>
      </c>
      <c r="I106" s="2">
        <v>41</v>
      </c>
      <c r="J106" s="52" t="s">
        <v>699</v>
      </c>
      <c r="K106" s="43"/>
      <c r="L106" s="43"/>
      <c r="M106" s="44">
        <f>Women!$AO$322</f>
        <v>673</v>
      </c>
      <c r="N106"/>
    </row>
    <row r="107" spans="1:14" x14ac:dyDescent="0.25">
      <c r="A107" s="2" t="s">
        <v>696</v>
      </c>
      <c r="B107" s="15" t="s">
        <v>73</v>
      </c>
      <c r="C107" s="53"/>
      <c r="D107" s="53"/>
      <c r="E107" s="53"/>
      <c r="F107" s="35" t="s">
        <v>696</v>
      </c>
      <c r="G107" s="10" t="s">
        <v>696</v>
      </c>
      <c r="I107" s="2">
        <v>42</v>
      </c>
      <c r="J107" s="33" t="s">
        <v>698</v>
      </c>
      <c r="K107" s="3"/>
      <c r="L107" s="3"/>
      <c r="M107" s="2">
        <f>Women!$AI$316</f>
        <v>688</v>
      </c>
    </row>
    <row r="108" spans="1:14" s="1" customFormat="1" x14ac:dyDescent="0.25">
      <c r="A108" s="8"/>
      <c r="B108" s="34"/>
      <c r="C108"/>
      <c r="D108"/>
      <c r="E108"/>
      <c r="F108" s="14"/>
      <c r="G108"/>
      <c r="I108" s="2">
        <v>43</v>
      </c>
      <c r="J108" s="3" t="s">
        <v>51</v>
      </c>
      <c r="K108"/>
      <c r="L108"/>
      <c r="M108" s="2">
        <f>Women!$AW$316</f>
        <v>694</v>
      </c>
      <c r="N108"/>
    </row>
    <row r="109" spans="1:14" s="1" customFormat="1" x14ac:dyDescent="0.25">
      <c r="A109" s="8"/>
      <c r="B109" s="36"/>
      <c r="C109"/>
      <c r="D109"/>
      <c r="E109"/>
      <c r="F109" s="14"/>
      <c r="G109"/>
      <c r="I109" s="2">
        <v>44</v>
      </c>
      <c r="J109" s="52" t="s">
        <v>262</v>
      </c>
      <c r="K109" s="43"/>
      <c r="L109" s="43"/>
      <c r="M109" s="44">
        <f>Women!$AN$325</f>
        <v>700</v>
      </c>
      <c r="N109"/>
    </row>
    <row r="110" spans="1:14" s="1" customFormat="1" x14ac:dyDescent="0.25">
      <c r="A110" s="8"/>
      <c r="B110" s="36"/>
      <c r="C110"/>
      <c r="D110"/>
      <c r="E110"/>
      <c r="F110" s="14"/>
      <c r="G110"/>
      <c r="I110" s="2">
        <v>45</v>
      </c>
      <c r="J110" s="15" t="s">
        <v>30</v>
      </c>
      <c r="K110" s="15"/>
      <c r="L110" s="15"/>
      <c r="M110" s="16">
        <f>Women!$AP$2</f>
        <v>709</v>
      </c>
      <c r="N110" s="16">
        <v>4</v>
      </c>
    </row>
    <row r="111" spans="1:14" s="1" customFormat="1" x14ac:dyDescent="0.25">
      <c r="A111" s="8"/>
      <c r="B111" s="36"/>
      <c r="C111"/>
      <c r="D111"/>
      <c r="E111"/>
      <c r="F111" s="2"/>
      <c r="G111" s="8"/>
      <c r="I111" s="2">
        <v>46</v>
      </c>
      <c r="J111" s="33" t="s">
        <v>62</v>
      </c>
      <c r="K111"/>
      <c r="L111" s="3"/>
      <c r="M111" s="2">
        <f>Women!$AT$313</f>
        <v>760</v>
      </c>
      <c r="N111"/>
    </row>
    <row r="112" spans="1:14" s="1" customFormat="1" x14ac:dyDescent="0.25">
      <c r="A112" s="8"/>
      <c r="B112" s="36"/>
      <c r="C112" s="49"/>
      <c r="D112" s="49"/>
      <c r="E112" s="8"/>
      <c r="F112" s="50"/>
      <c r="G112" s="8"/>
      <c r="I112" s="2">
        <v>47</v>
      </c>
      <c r="J112" s="13" t="s">
        <v>32</v>
      </c>
      <c r="K112" s="13"/>
      <c r="L112" s="13"/>
      <c r="M112" s="10">
        <f>Women!$AV$2</f>
        <v>765</v>
      </c>
      <c r="N112" s="10">
        <v>3</v>
      </c>
    </row>
    <row r="113" spans="5:14" x14ac:dyDescent="0.25">
      <c r="I113" s="2">
        <v>47</v>
      </c>
      <c r="J113" s="52" t="s">
        <v>974</v>
      </c>
      <c r="K113" s="43"/>
      <c r="L113" s="43"/>
      <c r="M113" s="44">
        <f>Women!$AO$325</f>
        <v>765</v>
      </c>
    </row>
    <row r="114" spans="5:14" x14ac:dyDescent="0.25">
      <c r="I114" s="2">
        <v>49</v>
      </c>
      <c r="J114" s="52" t="s">
        <v>263</v>
      </c>
      <c r="K114" s="43"/>
      <c r="L114" s="43"/>
      <c r="M114" s="44">
        <f>Women!$AN$328</f>
        <v>771</v>
      </c>
    </row>
    <row r="115" spans="5:14" x14ac:dyDescent="0.25">
      <c r="I115" s="2">
        <v>50</v>
      </c>
      <c r="J115" s="36" t="s">
        <v>969</v>
      </c>
      <c r="M115" s="14">
        <f>Women!$BA$319</f>
        <v>790</v>
      </c>
    </row>
    <row r="116" spans="5:14" x14ac:dyDescent="0.25">
      <c r="I116" s="2">
        <v>51</v>
      </c>
      <c r="J116" s="33" t="s">
        <v>973</v>
      </c>
      <c r="L116" s="3"/>
      <c r="M116" s="2">
        <f>Women!$AU$322</f>
        <v>801</v>
      </c>
    </row>
    <row r="117" spans="5:14" x14ac:dyDescent="0.25">
      <c r="I117" s="2">
        <v>52</v>
      </c>
      <c r="J117" s="33" t="s">
        <v>256</v>
      </c>
      <c r="L117" s="3"/>
      <c r="M117" s="2">
        <f>Women!$AS$310</f>
        <v>819</v>
      </c>
    </row>
    <row r="118" spans="5:14" x14ac:dyDescent="0.25">
      <c r="I118" s="2">
        <v>53</v>
      </c>
      <c r="J118" s="52" t="s">
        <v>975</v>
      </c>
      <c r="K118" s="43"/>
      <c r="L118" s="43"/>
      <c r="M118" s="44">
        <f>Women!$AO$328</f>
        <v>822</v>
      </c>
    </row>
    <row r="119" spans="5:14" x14ac:dyDescent="0.25">
      <c r="I119" s="2">
        <v>54</v>
      </c>
      <c r="J119" s="33" t="s">
        <v>259</v>
      </c>
      <c r="L119" s="3"/>
      <c r="M119" s="14">
        <f>Women!$BB$313</f>
        <v>861</v>
      </c>
    </row>
    <row r="120" spans="5:14" x14ac:dyDescent="0.25">
      <c r="I120" s="2">
        <v>55</v>
      </c>
      <c r="J120" s="52" t="s">
        <v>976</v>
      </c>
      <c r="K120" s="43"/>
      <c r="L120" s="43"/>
      <c r="M120" s="44">
        <f>Women!$AO$331</f>
        <v>902</v>
      </c>
    </row>
    <row r="121" spans="5:14" x14ac:dyDescent="0.25">
      <c r="I121" s="2">
        <v>56</v>
      </c>
      <c r="J121" s="36" t="s">
        <v>970</v>
      </c>
      <c r="M121" s="14">
        <f>Women!$BA$322</f>
        <v>912</v>
      </c>
    </row>
    <row r="122" spans="5:14" x14ac:dyDescent="0.25">
      <c r="I122" s="2">
        <v>57</v>
      </c>
      <c r="J122" s="15" t="s">
        <v>484</v>
      </c>
      <c r="K122" s="13"/>
      <c r="L122" s="13"/>
      <c r="M122" s="35">
        <f>Women!$AK$2</f>
        <v>1020</v>
      </c>
      <c r="N122" s="10">
        <v>0</v>
      </c>
    </row>
    <row r="123" spans="5:14" x14ac:dyDescent="0.25">
      <c r="I123" s="2">
        <v>57</v>
      </c>
      <c r="J123" s="41" t="s">
        <v>31</v>
      </c>
      <c r="K123" s="41"/>
      <c r="L123" s="41"/>
      <c r="M123" s="35">
        <f>Women!$AQ$2</f>
        <v>1020</v>
      </c>
      <c r="N123" s="42">
        <v>0</v>
      </c>
    </row>
    <row r="124" spans="5:14" x14ac:dyDescent="0.25">
      <c r="I124" s="2" t="s">
        <v>696</v>
      </c>
      <c r="J124" s="15" t="s">
        <v>73</v>
      </c>
      <c r="K124" s="53"/>
      <c r="L124" s="53"/>
      <c r="M124" s="35" t="s">
        <v>696</v>
      </c>
      <c r="N124" s="10" t="s">
        <v>696</v>
      </c>
    </row>
    <row r="126" spans="5:14" x14ac:dyDescent="0.25">
      <c r="E126" s="17" t="s">
        <v>2</v>
      </c>
      <c r="F126" s="18" t="s">
        <v>69</v>
      </c>
      <c r="G126" s="18"/>
      <c r="H126" s="18"/>
      <c r="I126" s="19"/>
      <c r="J126" s="20" t="s">
        <v>12</v>
      </c>
      <c r="K126" s="21" t="s">
        <v>13</v>
      </c>
    </row>
    <row r="127" spans="5:14" x14ac:dyDescent="0.25">
      <c r="E127" s="22">
        <v>1</v>
      </c>
      <c r="F127" s="23" t="s">
        <v>46</v>
      </c>
      <c r="G127" s="23"/>
      <c r="H127" s="23"/>
      <c r="I127" s="24"/>
      <c r="J127" s="46">
        <f>VLOOKUP($F127,$B$66:$G$124,5,0)+VLOOKUP($F127,$J$66:$N$124,4,0)</f>
        <v>210</v>
      </c>
      <c r="K127" s="25">
        <f>VLOOKUP($F127,$B$66:$G$124,6,0)+VLOOKUP($F127,$J$66:$N$124,5,0)</f>
        <v>38</v>
      </c>
    </row>
    <row r="128" spans="5:14" x14ac:dyDescent="0.25">
      <c r="E128" s="26">
        <v>2</v>
      </c>
      <c r="F128" s="27" t="s">
        <v>33</v>
      </c>
      <c r="G128" s="27"/>
      <c r="H128" s="27"/>
      <c r="I128" s="28"/>
      <c r="J128" s="31">
        <f>VLOOKUP($F128,$B$66:$G$124,5,0)+VLOOKUP($F128,$J$66:$N$124,4,0)</f>
        <v>244</v>
      </c>
      <c r="K128" s="29">
        <f>VLOOKUP($F128,$B$66:$G$124,6,0)+VLOOKUP($F128,$J$66:$N$124,5,0)</f>
        <v>37</v>
      </c>
    </row>
    <row r="129" spans="5:11" x14ac:dyDescent="0.25">
      <c r="E129" s="26">
        <v>3</v>
      </c>
      <c r="F129" s="38" t="s">
        <v>42</v>
      </c>
      <c r="G129" s="38"/>
      <c r="H129" s="38"/>
      <c r="I129" s="39"/>
      <c r="J129" s="63">
        <f>VLOOKUP($F129,$B$66:$G$124,5,0)+VLOOKUP($F129,$J$66:$N$124,4,0)</f>
        <v>202</v>
      </c>
      <c r="K129" s="40">
        <f>VLOOKUP($F129,$B$66:$G$124,6,0)+VLOOKUP($F129,$J$66:$N$124,5,0)</f>
        <v>36</v>
      </c>
    </row>
    <row r="130" spans="5:11" x14ac:dyDescent="0.25">
      <c r="E130" s="26">
        <v>4</v>
      </c>
      <c r="F130" s="38" t="s">
        <v>43</v>
      </c>
      <c r="G130" s="38"/>
      <c r="H130" s="38"/>
      <c r="I130" s="39"/>
      <c r="J130" s="63">
        <f>VLOOKUP($F130,$B$66:$G$124,5,0)+VLOOKUP($F130,$J$66:$N$124,4,0)</f>
        <v>248</v>
      </c>
      <c r="K130" s="40">
        <f>VLOOKUP($F130,$B$66:$G$124,6,0)+VLOOKUP($F130,$J$66:$N$124,5,0)</f>
        <v>36</v>
      </c>
    </row>
    <row r="131" spans="5:11" x14ac:dyDescent="0.25">
      <c r="E131" s="26">
        <v>5</v>
      </c>
      <c r="F131" s="27" t="s">
        <v>45</v>
      </c>
      <c r="G131" s="27"/>
      <c r="H131" s="27"/>
      <c r="I131" s="28"/>
      <c r="J131" s="31">
        <f>VLOOKUP($F131,$B$66:$G$124,5,0)+VLOOKUP($F131,$J$66:$N$124,4,0)</f>
        <v>328</v>
      </c>
      <c r="K131" s="29">
        <f>VLOOKUP($F131,$B$66:$G$124,6,0)+VLOOKUP($F131,$J$66:$N$124,5,0)</f>
        <v>33</v>
      </c>
    </row>
    <row r="132" spans="5:11" x14ac:dyDescent="0.25">
      <c r="E132" s="26">
        <v>6</v>
      </c>
      <c r="F132" s="38" t="s">
        <v>47</v>
      </c>
      <c r="G132" s="38"/>
      <c r="H132" s="38"/>
      <c r="I132" s="39"/>
      <c r="J132" s="31">
        <f>VLOOKUP($F132,$B$66:$G$124,5,0)+VLOOKUP($F132,$J$66:$N$124,4,0)</f>
        <v>457</v>
      </c>
      <c r="K132" s="40">
        <f>VLOOKUP($F132,$B$66:$G$124,6,0)+VLOOKUP($F132,$J$66:$N$124,5,0)</f>
        <v>27</v>
      </c>
    </row>
    <row r="133" spans="5:11" x14ac:dyDescent="0.25">
      <c r="E133" s="26">
        <v>7</v>
      </c>
      <c r="F133" s="27" t="s">
        <v>130</v>
      </c>
      <c r="G133" s="27"/>
      <c r="H133" s="27"/>
      <c r="I133" s="28"/>
      <c r="J133" s="31">
        <f>VLOOKUP($F133,$B$66:$G$124,5,0)+VLOOKUP($F133,$J$66:$N$124,4,0)</f>
        <v>465</v>
      </c>
      <c r="K133" s="29">
        <f>VLOOKUP($F133,$B$66:$G$124,6,0)+VLOOKUP($F133,$J$66:$N$124,5,0)</f>
        <v>27</v>
      </c>
    </row>
    <row r="134" spans="5:11" x14ac:dyDescent="0.25">
      <c r="E134" s="26">
        <v>8</v>
      </c>
      <c r="F134" s="38" t="s">
        <v>159</v>
      </c>
      <c r="G134" s="27"/>
      <c r="H134" s="27"/>
      <c r="I134" s="28"/>
      <c r="J134" s="31">
        <f>VLOOKUP($F134,$B$66:$G$124,5,0)+VLOOKUP($F134,$J$66:$N$124,4,0)</f>
        <v>520</v>
      </c>
      <c r="K134" s="29">
        <f>VLOOKUP($F134,$B$66:$G$124,6,0)+VLOOKUP($F134,$J$66:$N$124,5,0)</f>
        <v>25</v>
      </c>
    </row>
    <row r="135" spans="5:11" x14ac:dyDescent="0.25">
      <c r="E135" s="26">
        <v>9</v>
      </c>
      <c r="F135" s="27" t="s">
        <v>55</v>
      </c>
      <c r="G135" s="27"/>
      <c r="H135" s="27"/>
      <c r="I135" s="28"/>
      <c r="J135" s="31">
        <f>VLOOKUP($F135,$B$66:$G$124,5,0)+VLOOKUP($F135,$J$66:$N$124,4,0)</f>
        <v>613</v>
      </c>
      <c r="K135" s="29">
        <f>VLOOKUP($F135,$B$66:$G$124,6,0)+VLOOKUP($F135,$J$66:$N$124,5,0)</f>
        <v>21</v>
      </c>
    </row>
    <row r="136" spans="5:11" x14ac:dyDescent="0.25">
      <c r="E136" s="26">
        <v>10</v>
      </c>
      <c r="F136" s="27" t="s">
        <v>35</v>
      </c>
      <c r="G136" s="27"/>
      <c r="H136" s="27"/>
      <c r="I136" s="28"/>
      <c r="J136" s="31">
        <f>VLOOKUP($F136,$B$66:$G$124,5,0)+VLOOKUP($F136,$J$66:$N$124,4,0)</f>
        <v>685</v>
      </c>
      <c r="K136" s="29">
        <f>VLOOKUP($F136,$B$66:$G$124,6,0)+VLOOKUP($F136,$J$66:$N$124,5,0)</f>
        <v>21</v>
      </c>
    </row>
    <row r="137" spans="5:11" x14ac:dyDescent="0.25">
      <c r="E137" s="26">
        <v>11</v>
      </c>
      <c r="F137" s="27" t="s">
        <v>68</v>
      </c>
      <c r="G137" s="27"/>
      <c r="H137" s="27"/>
      <c r="I137" s="28"/>
      <c r="J137" s="31">
        <f>VLOOKUP($F137,$B$66:$G$124,5,0)+VLOOKUP($F137,$J$66:$N$124,4,0)</f>
        <v>685</v>
      </c>
      <c r="K137" s="29">
        <f>VLOOKUP($F137,$B$66:$G$124,6,0)+VLOOKUP($F137,$J$66:$N$124,5,0)</f>
        <v>20</v>
      </c>
    </row>
    <row r="138" spans="5:11" x14ac:dyDescent="0.25">
      <c r="E138" s="26">
        <v>12</v>
      </c>
      <c r="F138" s="27" t="s">
        <v>56</v>
      </c>
      <c r="G138" s="27"/>
      <c r="H138" s="27"/>
      <c r="I138" s="28"/>
      <c r="J138" s="31">
        <f>VLOOKUP($F138,$B$66:$G$124,5,0)+VLOOKUP($F138,$J$66:$N$124,4,0)</f>
        <v>853</v>
      </c>
      <c r="K138" s="29">
        <f>VLOOKUP($F138,$B$66:$G$124,6,0)+VLOOKUP($F138,$J$66:$N$124,5,0)</f>
        <v>20</v>
      </c>
    </row>
    <row r="139" spans="5:11" x14ac:dyDescent="0.25">
      <c r="E139" s="26">
        <v>13</v>
      </c>
      <c r="F139" s="27" t="s">
        <v>67</v>
      </c>
      <c r="G139" s="27"/>
      <c r="H139" s="27"/>
      <c r="I139" s="28"/>
      <c r="J139" s="31">
        <f>VLOOKUP($F139,$B$66:$G$124,5,0)+VLOOKUP($F139,$J$66:$N$124,4,0)</f>
        <v>1029</v>
      </c>
      <c r="K139" s="29">
        <f>VLOOKUP($F139,$B$66:$G$124,6,0)+VLOOKUP($F139,$J$66:$N$124,5,0)</f>
        <v>17</v>
      </c>
    </row>
    <row r="140" spans="5:11" x14ac:dyDescent="0.25">
      <c r="E140" s="26">
        <v>14</v>
      </c>
      <c r="F140" s="27" t="s">
        <v>32</v>
      </c>
      <c r="G140" s="27"/>
      <c r="H140" s="27"/>
      <c r="I140" s="28"/>
      <c r="J140" s="31">
        <f>VLOOKUP($F140,$B$66:$G$124,5,0)+VLOOKUP($F140,$J$66:$N$124,4,0)</f>
        <v>1193</v>
      </c>
      <c r="K140" s="29">
        <f>VLOOKUP($F140,$B$66:$G$124,6,0)+VLOOKUP($F140,$J$66:$N$124,5,0)</f>
        <v>13</v>
      </c>
    </row>
    <row r="141" spans="5:11" x14ac:dyDescent="0.25">
      <c r="E141" s="26">
        <v>15</v>
      </c>
      <c r="F141" s="38" t="s">
        <v>30</v>
      </c>
      <c r="G141" s="38"/>
      <c r="H141" s="38"/>
      <c r="I141" s="39"/>
      <c r="J141" s="31">
        <f>VLOOKUP($F141,$B$66:$G$124,5,0)+VLOOKUP($F141,$J$66:$N$124,4,0)</f>
        <v>1199</v>
      </c>
      <c r="K141" s="40">
        <f>VLOOKUP($F141,$B$66:$G$124,6,0)+VLOOKUP($F141,$J$66:$N$124,5,0)</f>
        <v>12</v>
      </c>
    </row>
    <row r="142" spans="5:11" x14ac:dyDescent="0.25">
      <c r="E142" s="26">
        <v>16</v>
      </c>
      <c r="F142" s="38" t="s">
        <v>59</v>
      </c>
      <c r="G142" s="38"/>
      <c r="H142" s="38"/>
      <c r="I142" s="39"/>
      <c r="J142" s="31">
        <f>VLOOKUP($F142,$B$66:$G$124,5,0)+VLOOKUP($F142,$J$66:$N$124,4,0)</f>
        <v>1625</v>
      </c>
      <c r="K142" s="40">
        <f>VLOOKUP($F142,$B$66:$G$124,6,0)+VLOOKUP($F142,$J$66:$N$124,5,0)</f>
        <v>10</v>
      </c>
    </row>
    <row r="143" spans="5:11" x14ac:dyDescent="0.25">
      <c r="E143" s="26">
        <v>17</v>
      </c>
      <c r="F143" s="27" t="s">
        <v>29</v>
      </c>
      <c r="G143" s="27"/>
      <c r="H143" s="27"/>
      <c r="I143" s="28"/>
      <c r="J143" s="31">
        <f>VLOOKUP($F143,$B$66:$G$124,5,0)+VLOOKUP($F143,$J$66:$N$124,4,0)</f>
        <v>1937</v>
      </c>
      <c r="K143" s="29">
        <f>VLOOKUP($F143,$B$66:$G$124,6,0)+VLOOKUP($F143,$J$66:$N$124,5,0)</f>
        <v>10</v>
      </c>
    </row>
    <row r="144" spans="5:11" x14ac:dyDescent="0.25">
      <c r="E144" s="26">
        <v>18</v>
      </c>
      <c r="F144" s="27" t="s">
        <v>44</v>
      </c>
      <c r="G144" s="27"/>
      <c r="H144" s="27"/>
      <c r="I144" s="28"/>
      <c r="J144" s="31">
        <f>VLOOKUP($F144,$B$66:$G$124,5,0)+VLOOKUP($F144,$J$66:$N$124,4,0)</f>
        <v>2131</v>
      </c>
      <c r="K144" s="29">
        <f>VLOOKUP($F144,$B$66:$G$124,6,0)+VLOOKUP($F144,$J$66:$N$124,5,0)</f>
        <v>9</v>
      </c>
    </row>
    <row r="145" spans="5:11" x14ac:dyDescent="0.25">
      <c r="E145" s="26">
        <v>19</v>
      </c>
      <c r="F145" s="38" t="s">
        <v>31</v>
      </c>
      <c r="G145" s="38"/>
      <c r="H145" s="38"/>
      <c r="I145" s="39"/>
      <c r="J145" s="31">
        <f>VLOOKUP($F145,$B$66:$G$124,5,0)+VLOOKUP($F145,$J$66:$N$124,4,0)</f>
        <v>2471</v>
      </c>
      <c r="K145" s="40">
        <f>VLOOKUP($F145,$B$66:$G$124,6,0)+VLOOKUP($F145,$J$66:$N$124,5,0)</f>
        <v>4</v>
      </c>
    </row>
    <row r="146" spans="5:11" x14ac:dyDescent="0.25">
      <c r="E146" s="26">
        <v>20</v>
      </c>
      <c r="F146" s="27" t="s">
        <v>484</v>
      </c>
      <c r="G146" s="27"/>
      <c r="H146" s="27"/>
      <c r="I146" s="28"/>
      <c r="J146" s="31">
        <f>VLOOKUP($F146,$B$66:$G$124,5,0)+VLOOKUP($F146,$J$66:$N$124,4,0)</f>
        <v>2712</v>
      </c>
      <c r="K146" s="29">
        <f>VLOOKUP($F146,$B$66:$G$124,6,0)+VLOOKUP($F146,$J$66:$N$124,5,0)</f>
        <v>0</v>
      </c>
    </row>
    <row r="147" spans="5:11" x14ac:dyDescent="0.25">
      <c r="E147" s="30" t="s">
        <v>696</v>
      </c>
      <c r="F147" s="81" t="s">
        <v>73</v>
      </c>
      <c r="G147" s="81"/>
      <c r="H147" s="81"/>
      <c r="I147" s="82"/>
      <c r="J147" s="32" t="s">
        <v>696</v>
      </c>
      <c r="K147" s="83" t="s">
        <v>696</v>
      </c>
    </row>
  </sheetData>
  <sortState xmlns:xlrd2="http://schemas.microsoft.com/office/spreadsheetml/2017/richdata2" ref="F127:K146">
    <sortCondition descending="1" ref="K127:K146"/>
    <sortCondition ref="J127:J146"/>
  </sortState>
  <phoneticPr fontId="0" type="noConversion"/>
  <pageMargins left="0.46" right="0.75" top="1.4" bottom="1.64" header="0.5" footer="0.5"/>
  <pageSetup paperSize="9" scale="79" fitToHeight="0" orientation="portrait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354"/>
  <sheetViews>
    <sheetView zoomScale="67" zoomScaleNormal="67" workbookViewId="0">
      <pane xSplit="11" ySplit="3" topLeftCell="L263" activePane="bottomRight" state="frozen"/>
      <selection pane="topRight" activeCell="L1" sqref="L1"/>
      <selection pane="bottomLeft" activeCell="A4" sqref="A4"/>
      <selection pane="bottomRight" activeCell="F3" sqref="F3:J300"/>
    </sheetView>
  </sheetViews>
  <sheetFormatPr defaultColWidth="9.109375" defaultRowHeight="15.9" customHeight="1" x14ac:dyDescent="0.25"/>
  <cols>
    <col min="1" max="1" width="7.33203125" style="34" hidden="1" customWidth="1"/>
    <col min="2" max="2" width="5.88671875" style="34" bestFit="1" customWidth="1"/>
    <col min="3" max="4" width="5.44140625" style="34" bestFit="1" customWidth="1"/>
    <col min="5" max="5" width="6" style="34" hidden="1" customWidth="1"/>
    <col min="6" max="6" width="7.109375" style="34" bestFit="1" customWidth="1"/>
    <col min="7" max="7" width="11.88671875" style="34" bestFit="1" customWidth="1"/>
    <col min="8" max="8" width="16.33203125" style="34" bestFit="1" customWidth="1"/>
    <col min="9" max="9" width="6" style="57" customWidth="1"/>
    <col min="10" max="10" width="6.5546875" style="57" customWidth="1"/>
    <col min="11" max="11" width="5.44140625" style="57" bestFit="1" customWidth="1"/>
    <col min="12" max="12" width="6.6640625" style="57" bestFit="1" customWidth="1"/>
    <col min="13" max="13" width="7.88671875" style="57" bestFit="1" customWidth="1"/>
    <col min="14" max="14" width="7" style="57" bestFit="1" customWidth="1"/>
    <col min="15" max="15" width="7" style="57" customWidth="1"/>
    <col min="16" max="17" width="6.33203125" style="57" customWidth="1"/>
    <col min="18" max="18" width="7.109375" style="57" bestFit="1" customWidth="1"/>
    <col min="19" max="19" width="6.5546875" style="57" bestFit="1" customWidth="1"/>
    <col min="20" max="21" width="6.44140625" style="57" bestFit="1" customWidth="1"/>
    <col min="22" max="23" width="6.33203125" style="57" customWidth="1"/>
    <col min="24" max="24" width="7.88671875" style="57" bestFit="1" customWidth="1"/>
    <col min="25" max="26" width="6.5546875" style="57" bestFit="1" customWidth="1"/>
    <col min="27" max="27" width="6.44140625" style="57" bestFit="1" customWidth="1"/>
    <col min="28" max="28" width="6.33203125" style="57" customWidth="1"/>
    <col min="29" max="29" width="6.33203125" style="57" hidden="1" customWidth="1"/>
    <col min="30" max="30" width="6.109375" style="57" bestFit="1" customWidth="1"/>
    <col min="31" max="32" width="6.109375" style="57" customWidth="1"/>
    <col min="33" max="33" width="1.6640625" style="55" customWidth="1"/>
    <col min="34" max="34" width="6.6640625" style="57" bestFit="1" customWidth="1"/>
    <col min="35" max="35" width="8.44140625" style="57" bestFit="1" customWidth="1"/>
    <col min="36" max="36" width="6.6640625" style="57" bestFit="1" customWidth="1"/>
    <col min="37" max="37" width="6.6640625" style="57" customWidth="1"/>
    <col min="38" max="39" width="6.33203125" style="57" customWidth="1"/>
    <col min="40" max="40" width="6.33203125" style="57" bestFit="1" customWidth="1"/>
    <col min="41" max="42" width="7" style="57" bestFit="1" customWidth="1"/>
    <col min="43" max="43" width="6.6640625" style="57" bestFit="1" customWidth="1"/>
    <col min="44" max="45" width="6.33203125" style="57" customWidth="1"/>
    <col min="46" max="46" width="8.6640625" style="57" bestFit="1" customWidth="1"/>
    <col min="47" max="47" width="7" style="57" bestFit="1" customWidth="1"/>
    <col min="48" max="48" width="6.6640625" style="57" bestFit="1" customWidth="1"/>
    <col min="49" max="49" width="6.5546875" style="57" bestFit="1" customWidth="1"/>
    <col min="50" max="50" width="6.33203125" style="57" customWidth="1"/>
    <col min="51" max="51" width="6.33203125" style="57" hidden="1" customWidth="1"/>
    <col min="52" max="52" width="6.5546875" style="57" bestFit="1" customWidth="1"/>
    <col min="53" max="54" width="6.109375" style="57" customWidth="1"/>
    <col min="55" max="16384" width="9.109375" style="34"/>
  </cols>
  <sheetData>
    <row r="1" spans="1:54" ht="15.9" customHeight="1" x14ac:dyDescent="0.25">
      <c r="A1" s="4"/>
      <c r="B1" s="7" t="s">
        <v>63</v>
      </c>
      <c r="C1" s="7"/>
      <c r="D1" s="7"/>
      <c r="E1" s="7"/>
      <c r="F1" s="7"/>
      <c r="G1" s="7"/>
      <c r="H1" s="7"/>
      <c r="I1" s="7"/>
      <c r="J1" s="7"/>
      <c r="K1" s="7"/>
      <c r="L1" s="5" t="s">
        <v>36</v>
      </c>
      <c r="M1" s="5" t="s">
        <v>37</v>
      </c>
      <c r="N1" s="5" t="s">
        <v>23</v>
      </c>
      <c r="O1" s="5" t="s">
        <v>482</v>
      </c>
      <c r="P1" s="5" t="s">
        <v>54</v>
      </c>
      <c r="Q1" s="5" t="s">
        <v>66</v>
      </c>
      <c r="R1" s="5" t="s">
        <v>38</v>
      </c>
      <c r="S1" s="5" t="s">
        <v>39</v>
      </c>
      <c r="T1" s="5" t="s">
        <v>24</v>
      </c>
      <c r="U1" s="5" t="s">
        <v>25</v>
      </c>
      <c r="V1" s="5" t="s">
        <v>83</v>
      </c>
      <c r="W1" s="5" t="s">
        <v>77</v>
      </c>
      <c r="X1" s="5" t="s">
        <v>40</v>
      </c>
      <c r="Y1" s="5" t="s">
        <v>26</v>
      </c>
      <c r="Z1" s="5" t="s">
        <v>27</v>
      </c>
      <c r="AA1" s="5" t="s">
        <v>41</v>
      </c>
      <c r="AB1" s="5" t="s">
        <v>58</v>
      </c>
      <c r="AC1" s="5" t="s">
        <v>72</v>
      </c>
      <c r="AD1" s="5" t="s">
        <v>28</v>
      </c>
      <c r="AE1" s="5" t="s">
        <v>129</v>
      </c>
      <c r="AF1" s="5" t="s">
        <v>158</v>
      </c>
      <c r="AG1" s="11"/>
      <c r="AH1" s="5" t="s">
        <v>36</v>
      </c>
      <c r="AI1" s="5" t="s">
        <v>37</v>
      </c>
      <c r="AJ1" s="11" t="s">
        <v>23</v>
      </c>
      <c r="AK1" s="11" t="s">
        <v>482</v>
      </c>
      <c r="AL1" s="11" t="s">
        <v>54</v>
      </c>
      <c r="AM1" s="11" t="s">
        <v>66</v>
      </c>
      <c r="AN1" s="5" t="s">
        <v>38</v>
      </c>
      <c r="AO1" s="5" t="s">
        <v>39</v>
      </c>
      <c r="AP1" s="11" t="s">
        <v>24</v>
      </c>
      <c r="AQ1" s="11" t="s">
        <v>25</v>
      </c>
      <c r="AR1" s="11" t="s">
        <v>83</v>
      </c>
      <c r="AS1" s="11" t="s">
        <v>77</v>
      </c>
      <c r="AT1" s="5" t="s">
        <v>40</v>
      </c>
      <c r="AU1" s="11" t="s">
        <v>26</v>
      </c>
      <c r="AV1" s="11" t="s">
        <v>27</v>
      </c>
      <c r="AW1" s="5" t="s">
        <v>41</v>
      </c>
      <c r="AX1" s="5" t="s">
        <v>58</v>
      </c>
      <c r="AY1" s="5" t="s">
        <v>72</v>
      </c>
      <c r="AZ1" s="11" t="s">
        <v>28</v>
      </c>
      <c r="BA1" s="11" t="s">
        <v>129</v>
      </c>
      <c r="BB1" s="11" t="s">
        <v>158</v>
      </c>
    </row>
    <row r="2" spans="1:54" ht="15.9" customHeight="1" x14ac:dyDescent="0.25">
      <c r="A2" s="7"/>
      <c r="B2" s="7" t="s">
        <v>483</v>
      </c>
      <c r="C2" s="7"/>
      <c r="D2" s="7"/>
      <c r="E2" s="7"/>
      <c r="F2" s="7"/>
      <c r="G2" s="7"/>
      <c r="H2" s="7"/>
      <c r="I2" s="7"/>
      <c r="J2" s="7"/>
      <c r="K2" s="7"/>
      <c r="L2" s="9">
        <f>SUM(SMALL(L$4:L$308,{1,2,3,4,5,6,7,8}))</f>
        <v>1864</v>
      </c>
      <c r="M2" s="9">
        <f>SUM(SMALL(M$4:M$308,{1,2,3,4,5,6,7,8}))</f>
        <v>492</v>
      </c>
      <c r="N2" s="9">
        <f>SUM(SMALL(N$4:N$308,{1,2,3,4,5,6,7,8}))</f>
        <v>1452</v>
      </c>
      <c r="O2" s="9">
        <f>SUM(SMALL(O$4:O$308,{1,2,3,4,5,6,7,8}))</f>
        <v>2384</v>
      </c>
      <c r="P2" s="9">
        <f>SUM(SMALL(P$4:P$308,{1,2,3,4,5,6,7,8}))</f>
        <v>591</v>
      </c>
      <c r="Q2" s="9">
        <f>SUM(SMALL(Q$4:Q$308,{1,2,3,4,5,6,7,8}))</f>
        <v>1054</v>
      </c>
      <c r="R2" s="9">
        <f>SUM(SMALL(R$4:R$308,{1,2,3,4,5,6,7,8}))</f>
        <v>256</v>
      </c>
      <c r="S2" s="9">
        <f>SUM(SMALL(S$4:S$308,{1,2,3,4,5,6,7,8}))</f>
        <v>287</v>
      </c>
      <c r="T2" s="9">
        <f>SUM(SMALL(T$4:T$308,{1,2,3,4,5,6,7,8}))</f>
        <v>2040</v>
      </c>
      <c r="U2" s="9">
        <f>SUM(SMALL(U$4:U$308,{1,2,3,4,5,6,7,8}))</f>
        <v>2237</v>
      </c>
      <c r="V2" s="9">
        <f>SUM(SMALL(V$4:V$308,{1,2,3,4,5,6,7,8}))</f>
        <v>1066</v>
      </c>
      <c r="W2" s="9">
        <f>SUM(SMALL(W$4:W$308,{1,2,3,4,5,6,7,8}))</f>
        <v>1386</v>
      </c>
      <c r="X2" s="9">
        <f>SUM(SMALL(X$4:X$308,{1,2,3,4,5,6,7,8}))</f>
        <v>222</v>
      </c>
      <c r="Y2" s="9">
        <f>SUM(SMALL(Y$4:Y$308,{1,2,3,4,5,6,7,8}))</f>
        <v>574</v>
      </c>
      <c r="Z2" s="9">
        <f>SUM(SMALL(Z$4:Z$308,{1,2,3,4,5,6,7,8}))</f>
        <v>1828</v>
      </c>
      <c r="AA2" s="9">
        <f>SUM(SMALL(AA$4:AA$308,{1,2,3,4,5,6,7,8}))</f>
        <v>463</v>
      </c>
      <c r="AB2" s="9">
        <f>SUM(SMALL(AB$4:AB$308,{1,2,3,4,5,6,7,8}))</f>
        <v>1744</v>
      </c>
      <c r="AC2" s="9" t="e">
        <f>SUM(SMALL(AC$4:AC$308,{1,2,3,4,5,6,7,8}))</f>
        <v>#NUM!</v>
      </c>
      <c r="AD2" s="9">
        <f>SUM(SMALL(AD$4:AD$308,{1,2,3,4,5,6,7,8}))</f>
        <v>57</v>
      </c>
      <c r="AE2" s="9">
        <f>SUM(SMALL(AE$4:AE$308,{1,2,3,4,5,6,7,8}))</f>
        <v>532</v>
      </c>
      <c r="AF2" s="9">
        <f>SUM(SMALL(AF$4:AF$308,{1,2,3,4,5,6,7,8}))</f>
        <v>915</v>
      </c>
      <c r="AG2" s="5"/>
      <c r="AH2" s="9">
        <f>SUM(SMALL(AH$4:AH$308,{1,2,3,4}))</f>
        <v>616</v>
      </c>
      <c r="AI2" s="9">
        <f>SUM(SMALL(AI$4:AI$308,{1,2,3,4}))</f>
        <v>100</v>
      </c>
      <c r="AJ2" s="9">
        <f>SUM(SMALL(AJ$4:AJ$308,{1,2,3,4}))</f>
        <v>391</v>
      </c>
      <c r="AK2" s="9">
        <f>SUM(SMALL(AK$4:AK$308,{1,2,3,4}))</f>
        <v>1020</v>
      </c>
      <c r="AL2" s="9">
        <f>SUM(SMALL(AL$4:AL$308,{1,2,3,4}))</f>
        <v>171</v>
      </c>
      <c r="AM2" s="9">
        <f>SUM(SMALL(AM$4:AM$308,{1,2,3,4}))</f>
        <v>173</v>
      </c>
      <c r="AN2" s="9">
        <f>SUM(SMALL(AN$4:AN$308,{1,2,3,4}))</f>
        <v>84</v>
      </c>
      <c r="AO2" s="9">
        <f>SUM(SMALL(AO$4:AO$308,{1,2,3,4}))</f>
        <v>93</v>
      </c>
      <c r="AP2" s="9">
        <f>SUM(SMALL(AP$4:AP$308,{1,2,3,4}))</f>
        <v>709</v>
      </c>
      <c r="AQ2" s="9">
        <f>SUM(SMALL(AQ$4:AQ$308,{1,2,3,4}))</f>
        <v>1020</v>
      </c>
      <c r="AR2" s="9">
        <f>SUM(SMALL(AR$4:AR$308,{1,2,3,4}))</f>
        <v>541</v>
      </c>
      <c r="AS2" s="9">
        <f>SUM(SMALL(AS$4:AS$308,{1,2,3,4}))</f>
        <v>315</v>
      </c>
      <c r="AT2" s="9">
        <f>SUM(SMALL(AT$4:AT$308,{1,2,3,4}))</f>
        <v>48</v>
      </c>
      <c r="AU2" s="9">
        <f>SUM(SMALL(AU$4:AU$308,{1,2,3,4}))</f>
        <v>132</v>
      </c>
      <c r="AV2" s="9">
        <f>SUM(SMALL(AV$4:AV$308,{1,2,3,4}))</f>
        <v>765</v>
      </c>
      <c r="AW2" s="9">
        <f>SUM(SMALL(AW$4:AW$308,{1,2,3,4}))</f>
        <v>75</v>
      </c>
      <c r="AX2" s="9">
        <f>SUM(SMALL(AX$4:AX$308,{1,2,3,4}))</f>
        <v>644</v>
      </c>
      <c r="AY2" s="9" t="e">
        <f>SUM(SMALL(AY$4:AY$308,{1,2,3,4}))</f>
        <v>#NUM!</v>
      </c>
      <c r="AZ2" s="9">
        <f>SUM(SMALL(AZ$4:AZ$308,{1,2,3,4}))</f>
        <v>14</v>
      </c>
      <c r="BA2" s="9">
        <f>SUM(SMALL(BA$4:BA$308,{1,2,3,4}))</f>
        <v>154</v>
      </c>
      <c r="BB2" s="9">
        <f>SUM(SMALL(BB$4:BB$308,{1,2,3,4}))</f>
        <v>214</v>
      </c>
    </row>
    <row r="3" spans="1:54" s="4" customFormat="1" ht="15.9" customHeight="1" x14ac:dyDescent="0.25">
      <c r="A3" s="11" t="s">
        <v>19</v>
      </c>
      <c r="B3" s="11" t="s">
        <v>2</v>
      </c>
      <c r="C3" s="11" t="s">
        <v>18</v>
      </c>
      <c r="D3" s="11" t="s">
        <v>3</v>
      </c>
      <c r="E3" s="11" t="s">
        <v>4</v>
      </c>
      <c r="F3" s="11" t="s">
        <v>5</v>
      </c>
      <c r="G3" s="54" t="s">
        <v>6</v>
      </c>
      <c r="H3" s="54" t="s">
        <v>7</v>
      </c>
      <c r="I3" s="11" t="s">
        <v>8</v>
      </c>
      <c r="J3" s="11" t="s">
        <v>9</v>
      </c>
      <c r="K3" s="11" t="s">
        <v>10</v>
      </c>
      <c r="L3" s="9">
        <f>COUNT(SMALL(L$4:L$308,{1,2,3,4,5,6,7,8}))</f>
        <v>8</v>
      </c>
      <c r="M3" s="9">
        <f>COUNT(SMALL(M$4:M$308,{1,2,3,4,5,6,7,8}))</f>
        <v>8</v>
      </c>
      <c r="N3" s="9">
        <f>COUNT(SMALL(N$4:N$308,{1,2,3,4,5,6,7,8}))</f>
        <v>8</v>
      </c>
      <c r="O3" s="9">
        <f>COUNT(SMALL(O$4:O$308,{1,2,3,4,5,6,7,8}))</f>
        <v>8</v>
      </c>
      <c r="P3" s="9">
        <f>COUNT(SMALL(P$4:P$308,{1,2,3,4,5,6,7,8}))</f>
        <v>8</v>
      </c>
      <c r="Q3" s="9">
        <f>COUNT(SMALL(Q$4:Q$308,{1,2,3,4,5,6,7,8}))</f>
        <v>8</v>
      </c>
      <c r="R3" s="9">
        <f>COUNT(SMALL(R$4:R$308,{1,2,3,4,5,6,7,8}))</f>
        <v>8</v>
      </c>
      <c r="S3" s="9">
        <f>COUNT(SMALL(S$4:S$308,{1,2,3,4,5,6,7,8}))</f>
        <v>8</v>
      </c>
      <c r="T3" s="9">
        <f>COUNT(SMALL(T$4:T$308,{1,2,3,4,5,6,7,8}))</f>
        <v>8</v>
      </c>
      <c r="U3" s="9">
        <f>COUNT(SMALL(U$4:U$308,{1,2,3,4,5,6,7,8}))</f>
        <v>8</v>
      </c>
      <c r="V3" s="9">
        <f>COUNT(SMALL(V$4:V$308,{1,2,3,4,5,6,7,8}))</f>
        <v>8</v>
      </c>
      <c r="W3" s="9">
        <f>COUNT(SMALL(W$4:W$308,{1,2,3,4,5,6,7,8}))</f>
        <v>8</v>
      </c>
      <c r="X3" s="9">
        <f>COUNT(SMALL(X$4:X$308,{1,2,3,4,5,6,7,8}))</f>
        <v>8</v>
      </c>
      <c r="Y3" s="9">
        <f>COUNT(SMALL(Y$4:Y$308,{1,2,3,4,5,6,7,8}))</f>
        <v>8</v>
      </c>
      <c r="Z3" s="9">
        <f>COUNT(SMALL(Z$4:Z$308,{1,2,3,4,5,6,7,8}))</f>
        <v>8</v>
      </c>
      <c r="AA3" s="9">
        <f>COUNT(SMALL(AA$4:AA$308,{1,2,3,4,5,6,7,8}))</f>
        <v>8</v>
      </c>
      <c r="AB3" s="9">
        <f>COUNT(SMALL(AB$4:AB$308,{1,2,3,4,5,6,7,8}))</f>
        <v>8</v>
      </c>
      <c r="AC3" s="9">
        <f>COUNT(SMALL(AC$4:AC$308,{1,2,3,4,5,6,7,8}))</f>
        <v>0</v>
      </c>
      <c r="AD3" s="9">
        <f>COUNT(SMALL(AD$4:AD$308,{1,2,3,4,5,6,7,8}))</f>
        <v>8</v>
      </c>
      <c r="AE3" s="9">
        <f>COUNT(SMALL(AE$4:AE$308,{1,2,3,4,5,6,7,8}))</f>
        <v>8</v>
      </c>
      <c r="AF3" s="9">
        <f>COUNT(SMALL(AF$4:AF$308,{1,2,3,4,5,6,7,8}))</f>
        <v>8</v>
      </c>
      <c r="AG3" s="5"/>
      <c r="AH3" s="9">
        <f>COUNT(SMALL(AH$4:AH$308,{1,2,3,4}))</f>
        <v>4</v>
      </c>
      <c r="AI3" s="9">
        <f>COUNT(SMALL(AI$4:AI$308,{1,2,3,4}))</f>
        <v>4</v>
      </c>
      <c r="AJ3" s="9">
        <f>COUNT(SMALL(AJ$4:AJ$308,{1,2,3,4}))</f>
        <v>4</v>
      </c>
      <c r="AK3" s="9">
        <f>COUNT(SMALL(AK$4:AK$308,{1,2,3,4}))</f>
        <v>4</v>
      </c>
      <c r="AL3" s="9">
        <f>COUNT(SMALL(AL$4:AL$308,{1,2,3,4}))</f>
        <v>4</v>
      </c>
      <c r="AM3" s="9">
        <f>COUNT(SMALL(AM$4:AM$308,{1,2,3,4}))</f>
        <v>4</v>
      </c>
      <c r="AN3" s="9">
        <f>COUNT(SMALL(AN$4:AN$308,{1,2,3,4}))</f>
        <v>4</v>
      </c>
      <c r="AO3" s="9">
        <f>COUNT(SMALL(AO$4:AO$308,{1,2,3,4}))</f>
        <v>4</v>
      </c>
      <c r="AP3" s="9">
        <f>COUNT(SMALL(AP$4:AP$308,{1,2,3,4}))</f>
        <v>4</v>
      </c>
      <c r="AQ3" s="9">
        <f>COUNT(SMALL(AQ$4:AQ$308,{1,2,3,4}))</f>
        <v>4</v>
      </c>
      <c r="AR3" s="9">
        <f>COUNT(SMALL(AR$4:AR$308,{1,2,3,4}))</f>
        <v>4</v>
      </c>
      <c r="AS3" s="9">
        <f>COUNT(SMALL(AS$4:AS$308,{1,2,3,4}))</f>
        <v>4</v>
      </c>
      <c r="AT3" s="9">
        <f>COUNT(SMALL(AT$4:AT$308,{1,2,3,4}))</f>
        <v>4</v>
      </c>
      <c r="AU3" s="9">
        <f>COUNT(SMALL(AU$4:AU$308,{1,2,3,4}))</f>
        <v>4</v>
      </c>
      <c r="AV3" s="9">
        <f>COUNT(SMALL(AV$4:AV$308,{1,2,3,4}))</f>
        <v>4</v>
      </c>
      <c r="AW3" s="9">
        <f>COUNT(SMALL(AW$4:AW$308,{1,2,3,4}))</f>
        <v>4</v>
      </c>
      <c r="AX3" s="9">
        <f>COUNT(SMALL(AX$4:AX$308,{1,2,3,4}))</f>
        <v>4</v>
      </c>
      <c r="AY3" s="9">
        <f>COUNT(SMALL(AY$4:AY$308,{1,2,3,4}))</f>
        <v>0</v>
      </c>
      <c r="AZ3" s="9">
        <f>COUNT(SMALL(AZ$4:AZ$308,{1,2,3,4}))</f>
        <v>4</v>
      </c>
      <c r="BA3" s="9">
        <f>COUNT(SMALL(BA$4:BA$308,{1,2,3,4}))</f>
        <v>4</v>
      </c>
      <c r="BB3" s="9">
        <f>COUNT(SMALL(BB$4:BB$308,{1,2,3,4}))</f>
        <v>4</v>
      </c>
    </row>
    <row r="4" spans="1:54" ht="15.9" customHeight="1" x14ac:dyDescent="0.3">
      <c r="A4" s="57"/>
      <c r="B4" s="55">
        <v>1</v>
      </c>
      <c r="C4" s="55"/>
      <c r="D4" s="55"/>
      <c r="E4" s="55"/>
      <c r="F4" s="70">
        <v>2.5150462962962961E-2</v>
      </c>
      <c r="G4" s="71" t="s">
        <v>75</v>
      </c>
      <c r="H4" s="71" t="s">
        <v>121</v>
      </c>
      <c r="I4" s="72" t="s">
        <v>74</v>
      </c>
      <c r="J4" s="72" t="s">
        <v>28</v>
      </c>
      <c r="K4" s="72" t="s">
        <v>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>
        <f>$B4</f>
        <v>1</v>
      </c>
      <c r="AE4" s="16"/>
      <c r="AF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1:54" ht="15.9" customHeight="1" x14ac:dyDescent="0.3">
      <c r="A5" s="57"/>
      <c r="B5" s="55">
        <v>2</v>
      </c>
      <c r="C5" s="55"/>
      <c r="D5" s="55"/>
      <c r="E5" s="55"/>
      <c r="F5" s="70">
        <v>2.6724537037037036E-2</v>
      </c>
      <c r="G5" s="71" t="s">
        <v>833</v>
      </c>
      <c r="H5" s="71" t="s">
        <v>834</v>
      </c>
      <c r="I5" s="72" t="s">
        <v>74</v>
      </c>
      <c r="J5" s="72" t="s">
        <v>39</v>
      </c>
      <c r="K5" s="72" t="s">
        <v>1</v>
      </c>
      <c r="L5" s="16"/>
      <c r="M5" s="16"/>
      <c r="N5" s="16"/>
      <c r="O5" s="16"/>
      <c r="P5" s="16"/>
      <c r="Q5" s="16"/>
      <c r="R5" s="16"/>
      <c r="S5" s="16">
        <f>$B5</f>
        <v>2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5.9" customHeight="1" x14ac:dyDescent="0.3">
      <c r="A6" s="57"/>
      <c r="B6" s="55">
        <v>3</v>
      </c>
      <c r="C6" s="55">
        <v>1</v>
      </c>
      <c r="D6" s="55">
        <v>1</v>
      </c>
      <c r="E6" s="55"/>
      <c r="F6" s="70">
        <v>2.6759259259259257E-2</v>
      </c>
      <c r="G6" s="71" t="s">
        <v>82</v>
      </c>
      <c r="H6" s="71" t="s">
        <v>183</v>
      </c>
      <c r="I6" s="72" t="s">
        <v>87</v>
      </c>
      <c r="J6" s="72" t="s">
        <v>129</v>
      </c>
      <c r="K6" s="72" t="s">
        <v>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f>$B6</f>
        <v>3</v>
      </c>
      <c r="AF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>
        <f>$D6</f>
        <v>1</v>
      </c>
      <c r="BB6" s="16"/>
    </row>
    <row r="7" spans="1:54" ht="15.9" customHeight="1" x14ac:dyDescent="0.3">
      <c r="A7" s="57"/>
      <c r="B7" s="55">
        <v>4</v>
      </c>
      <c r="C7" s="55">
        <v>2</v>
      </c>
      <c r="D7" s="55">
        <v>2</v>
      </c>
      <c r="E7" s="55"/>
      <c r="F7" s="70">
        <v>2.6840277777777779E-2</v>
      </c>
      <c r="G7" s="71" t="s">
        <v>138</v>
      </c>
      <c r="H7" s="71" t="s">
        <v>139</v>
      </c>
      <c r="I7" s="72" t="s">
        <v>87</v>
      </c>
      <c r="J7" s="72" t="s">
        <v>28</v>
      </c>
      <c r="K7" s="72" t="s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>
        <f t="shared" ref="AD7:AD12" si="0">$B7</f>
        <v>4</v>
      </c>
      <c r="AE7" s="16"/>
      <c r="AF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>
        <f>$D7</f>
        <v>2</v>
      </c>
      <c r="BA7" s="16"/>
      <c r="BB7" s="16"/>
    </row>
    <row r="8" spans="1:54" ht="15.9" customHeight="1" x14ac:dyDescent="0.3">
      <c r="A8" s="57"/>
      <c r="B8" s="55">
        <v>5</v>
      </c>
      <c r="C8" s="55"/>
      <c r="D8" s="55"/>
      <c r="E8" s="55"/>
      <c r="F8" s="70">
        <v>2.7233796296296298E-2</v>
      </c>
      <c r="G8" s="71" t="s">
        <v>80</v>
      </c>
      <c r="H8" s="71" t="s">
        <v>162</v>
      </c>
      <c r="I8" s="72" t="s">
        <v>74</v>
      </c>
      <c r="J8" s="72" t="s">
        <v>28</v>
      </c>
      <c r="K8" s="72" t="s">
        <v>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f t="shared" si="0"/>
        <v>5</v>
      </c>
      <c r="AE8" s="16"/>
      <c r="AF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ht="15.9" customHeight="1" x14ac:dyDescent="0.3">
      <c r="A9" s="57"/>
      <c r="B9" s="55">
        <v>6</v>
      </c>
      <c r="C9" s="55">
        <v>3</v>
      </c>
      <c r="D9" s="55">
        <v>3</v>
      </c>
      <c r="E9" s="55"/>
      <c r="F9" s="70">
        <v>2.7627314814814813E-2</v>
      </c>
      <c r="G9" s="71" t="s">
        <v>102</v>
      </c>
      <c r="H9" s="71" t="s">
        <v>163</v>
      </c>
      <c r="I9" s="74" t="s">
        <v>87</v>
      </c>
      <c r="J9" s="74" t="s">
        <v>28</v>
      </c>
      <c r="K9" s="72" t="s">
        <v>1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>
        <f t="shared" si="0"/>
        <v>6</v>
      </c>
      <c r="AE9" s="16"/>
      <c r="AF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>
        <f>$D9</f>
        <v>3</v>
      </c>
      <c r="BA9" s="16"/>
      <c r="BB9" s="16"/>
    </row>
    <row r="10" spans="1:54" ht="15.9" customHeight="1" x14ac:dyDescent="0.3">
      <c r="A10" s="57"/>
      <c r="B10" s="55">
        <v>7</v>
      </c>
      <c r="C10" s="55">
        <v>4</v>
      </c>
      <c r="D10" s="55">
        <v>4</v>
      </c>
      <c r="E10" s="55"/>
      <c r="F10" s="70">
        <v>2.809027777777778E-2</v>
      </c>
      <c r="G10" s="71" t="s">
        <v>423</v>
      </c>
      <c r="H10" s="71" t="s">
        <v>701</v>
      </c>
      <c r="I10" s="72" t="s">
        <v>87</v>
      </c>
      <c r="J10" s="72" t="s">
        <v>28</v>
      </c>
      <c r="K10" s="72" t="s">
        <v>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>
        <f t="shared" si="0"/>
        <v>7</v>
      </c>
      <c r="AE10" s="16"/>
      <c r="AF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>
        <f>$D10</f>
        <v>4</v>
      </c>
      <c r="BA10" s="16"/>
      <c r="BB10" s="16"/>
    </row>
    <row r="11" spans="1:54" ht="15.9" customHeight="1" x14ac:dyDescent="0.3">
      <c r="A11" s="57"/>
      <c r="B11" s="55">
        <v>8</v>
      </c>
      <c r="C11" s="55"/>
      <c r="D11" s="55"/>
      <c r="E11" s="55"/>
      <c r="F11" s="70">
        <v>2.9027777777777777E-2</v>
      </c>
      <c r="G11" s="71" t="s">
        <v>160</v>
      </c>
      <c r="H11" s="71" t="s">
        <v>161</v>
      </c>
      <c r="I11" s="72" t="s">
        <v>74</v>
      </c>
      <c r="J11" s="72" t="s">
        <v>28</v>
      </c>
      <c r="K11" s="72" t="s">
        <v>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>
        <f t="shared" si="0"/>
        <v>8</v>
      </c>
      <c r="AE11" s="16"/>
      <c r="AF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5.9" customHeight="1" x14ac:dyDescent="0.3">
      <c r="A12" s="57"/>
      <c r="B12" s="55">
        <v>8</v>
      </c>
      <c r="C12" s="55">
        <v>5</v>
      </c>
      <c r="D12" s="55">
        <v>5</v>
      </c>
      <c r="E12" s="55"/>
      <c r="F12" s="70">
        <v>2.9027777777777777E-2</v>
      </c>
      <c r="G12" s="71" t="s">
        <v>184</v>
      </c>
      <c r="H12" s="71" t="s">
        <v>185</v>
      </c>
      <c r="I12" s="72" t="s">
        <v>87</v>
      </c>
      <c r="J12" s="72" t="s">
        <v>28</v>
      </c>
      <c r="K12" s="72" t="s">
        <v>1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>
        <f t="shared" si="0"/>
        <v>8</v>
      </c>
      <c r="AE12" s="16"/>
      <c r="AF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>
        <f>$D12</f>
        <v>5</v>
      </c>
      <c r="BA12" s="16"/>
      <c r="BB12" s="16"/>
    </row>
    <row r="13" spans="1:54" ht="15.9" customHeight="1" x14ac:dyDescent="0.3">
      <c r="A13" s="57"/>
      <c r="B13" s="55">
        <v>10</v>
      </c>
      <c r="C13" s="55">
        <v>1</v>
      </c>
      <c r="D13" s="55">
        <v>6</v>
      </c>
      <c r="E13" s="55"/>
      <c r="F13" s="70">
        <v>2.9050925925925928E-2</v>
      </c>
      <c r="G13" s="71" t="s">
        <v>702</v>
      </c>
      <c r="H13" s="71" t="s">
        <v>703</v>
      </c>
      <c r="I13" s="72" t="s">
        <v>90</v>
      </c>
      <c r="J13" s="72" t="s">
        <v>38</v>
      </c>
      <c r="K13" s="72" t="s">
        <v>1</v>
      </c>
      <c r="L13" s="16"/>
      <c r="M13" s="16"/>
      <c r="N13" s="16"/>
      <c r="O13" s="16"/>
      <c r="P13" s="16"/>
      <c r="Q13" s="16"/>
      <c r="R13" s="16">
        <f>$B13</f>
        <v>10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H13" s="16"/>
      <c r="AI13" s="16"/>
      <c r="AJ13" s="16"/>
      <c r="AK13" s="16"/>
      <c r="AL13" s="16"/>
      <c r="AM13" s="16"/>
      <c r="AN13" s="16">
        <f>$D13</f>
        <v>6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ht="15.9" customHeight="1" x14ac:dyDescent="0.3">
      <c r="A14" s="57"/>
      <c r="B14" s="55">
        <v>11</v>
      </c>
      <c r="C14" s="55">
        <v>2</v>
      </c>
      <c r="D14" s="55">
        <v>7</v>
      </c>
      <c r="E14" s="55"/>
      <c r="F14" s="70">
        <v>2.9756944444444447E-2</v>
      </c>
      <c r="G14" s="71" t="s">
        <v>186</v>
      </c>
      <c r="H14" s="71" t="s">
        <v>187</v>
      </c>
      <c r="I14" s="72" t="s">
        <v>90</v>
      </c>
      <c r="J14" s="72" t="s">
        <v>41</v>
      </c>
      <c r="K14" s="72" t="s">
        <v>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>
        <f>$B14</f>
        <v>11</v>
      </c>
      <c r="AB14" s="16"/>
      <c r="AC14" s="16"/>
      <c r="AD14" s="16"/>
      <c r="AE14" s="16"/>
      <c r="AF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>
        <f>$D14</f>
        <v>7</v>
      </c>
      <c r="AX14" s="16"/>
      <c r="AY14" s="16"/>
      <c r="AZ14" s="16"/>
      <c r="BA14" s="16"/>
      <c r="BB14" s="16"/>
    </row>
    <row r="15" spans="1:54" ht="15.9" customHeight="1" x14ac:dyDescent="0.3">
      <c r="A15" s="57"/>
      <c r="B15" s="55">
        <v>12</v>
      </c>
      <c r="C15" s="55">
        <v>3</v>
      </c>
      <c r="D15" s="55">
        <v>8</v>
      </c>
      <c r="E15" s="55"/>
      <c r="F15" s="70">
        <v>3.005787037037037E-2</v>
      </c>
      <c r="G15" s="71" t="s">
        <v>89</v>
      </c>
      <c r="H15" s="71" t="s">
        <v>640</v>
      </c>
      <c r="I15" s="72" t="s">
        <v>90</v>
      </c>
      <c r="J15" s="72" t="s">
        <v>39</v>
      </c>
      <c r="K15" s="72" t="s">
        <v>1</v>
      </c>
      <c r="L15" s="16"/>
      <c r="M15" s="16"/>
      <c r="N15" s="16"/>
      <c r="O15" s="16"/>
      <c r="P15" s="16"/>
      <c r="Q15" s="16"/>
      <c r="R15" s="16"/>
      <c r="S15" s="16">
        <f>$B15</f>
        <v>12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H15" s="16"/>
      <c r="AI15" s="16"/>
      <c r="AJ15" s="16"/>
      <c r="AK15" s="16"/>
      <c r="AL15" s="16"/>
      <c r="AM15" s="16"/>
      <c r="AN15" s="16"/>
      <c r="AO15" s="16">
        <f>$D15</f>
        <v>8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5.9" customHeight="1" x14ac:dyDescent="0.3">
      <c r="A16" s="57"/>
      <c r="B16" s="55">
        <v>13</v>
      </c>
      <c r="C16" s="55">
        <v>6</v>
      </c>
      <c r="D16" s="55">
        <v>9</v>
      </c>
      <c r="E16" s="55"/>
      <c r="F16" s="70">
        <v>3.0092592592592591E-2</v>
      </c>
      <c r="G16" s="71" t="s">
        <v>440</v>
      </c>
      <c r="H16" s="71" t="s">
        <v>704</v>
      </c>
      <c r="I16" s="72" t="s">
        <v>87</v>
      </c>
      <c r="J16" s="72" t="s">
        <v>40</v>
      </c>
      <c r="K16" s="72" t="s">
        <v>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f>$B16</f>
        <v>13</v>
      </c>
      <c r="Y16" s="16"/>
      <c r="Z16" s="16"/>
      <c r="AA16" s="16"/>
      <c r="AB16" s="16"/>
      <c r="AC16" s="16"/>
      <c r="AD16" s="16"/>
      <c r="AE16" s="16"/>
      <c r="AF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>
        <f>$D16</f>
        <v>9</v>
      </c>
      <c r="AU16" s="16"/>
      <c r="AV16" s="16"/>
      <c r="AW16" s="16"/>
      <c r="AX16" s="16"/>
      <c r="AY16" s="16"/>
      <c r="AZ16" s="16"/>
      <c r="BA16" s="16"/>
      <c r="BB16" s="16"/>
    </row>
    <row r="17" spans="1:54" ht="15.9" customHeight="1" x14ac:dyDescent="0.3">
      <c r="A17" s="57"/>
      <c r="B17" s="55">
        <v>14</v>
      </c>
      <c r="C17" s="55">
        <v>4</v>
      </c>
      <c r="D17" s="55">
        <v>10</v>
      </c>
      <c r="E17" s="57"/>
      <c r="F17" s="70">
        <v>3.0150462962962962E-2</v>
      </c>
      <c r="G17" s="71" t="s">
        <v>835</v>
      </c>
      <c r="H17" s="71" t="s">
        <v>253</v>
      </c>
      <c r="I17" s="73" t="s">
        <v>90</v>
      </c>
      <c r="J17" s="72" t="s">
        <v>37</v>
      </c>
      <c r="K17" s="72" t="s">
        <v>1</v>
      </c>
      <c r="L17" s="16"/>
      <c r="M17" s="16">
        <f>$B17</f>
        <v>14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H17" s="16"/>
      <c r="AI17" s="16">
        <f>$D17</f>
        <v>10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ht="15.9" customHeight="1" x14ac:dyDescent="0.3">
      <c r="A18" s="57"/>
      <c r="B18" s="55">
        <v>15</v>
      </c>
      <c r="C18" s="55">
        <v>5</v>
      </c>
      <c r="D18" s="55">
        <v>11</v>
      </c>
      <c r="E18" s="55"/>
      <c r="F18" s="70">
        <v>3.0162037037037032E-2</v>
      </c>
      <c r="G18" s="71" t="s">
        <v>223</v>
      </c>
      <c r="H18" s="71" t="s">
        <v>705</v>
      </c>
      <c r="I18" s="72" t="s">
        <v>90</v>
      </c>
      <c r="J18" s="72" t="s">
        <v>40</v>
      </c>
      <c r="K18" s="72" t="s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>
        <f>$B18</f>
        <v>15</v>
      </c>
      <c r="Y18" s="16"/>
      <c r="Z18" s="16"/>
      <c r="AA18" s="16"/>
      <c r="AB18" s="16"/>
      <c r="AC18" s="16"/>
      <c r="AD18" s="16"/>
      <c r="AE18" s="16"/>
      <c r="AF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>
        <f>$D18</f>
        <v>11</v>
      </c>
      <c r="AU18" s="16"/>
      <c r="AV18" s="16"/>
      <c r="AW18" s="16"/>
      <c r="AX18" s="16"/>
      <c r="AY18" s="16"/>
      <c r="AZ18" s="16"/>
      <c r="BA18" s="16"/>
      <c r="BB18" s="16"/>
    </row>
    <row r="19" spans="1:54" ht="15.9" customHeight="1" x14ac:dyDescent="0.3">
      <c r="A19" s="57"/>
      <c r="B19" s="55">
        <v>16</v>
      </c>
      <c r="C19" s="55">
        <v>7</v>
      </c>
      <c r="D19" s="55">
        <v>12</v>
      </c>
      <c r="E19" s="55"/>
      <c r="F19" s="70">
        <v>3.0185185185185186E-2</v>
      </c>
      <c r="G19" s="71" t="s">
        <v>103</v>
      </c>
      <c r="H19" s="71" t="s">
        <v>706</v>
      </c>
      <c r="I19" s="72" t="s">
        <v>87</v>
      </c>
      <c r="J19" s="74" t="s">
        <v>41</v>
      </c>
      <c r="K19" s="72" t="s">
        <v>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f>$B19</f>
        <v>16</v>
      </c>
      <c r="AB19" s="16"/>
      <c r="AC19" s="16"/>
      <c r="AD19" s="16"/>
      <c r="AE19" s="16"/>
      <c r="AF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>
        <f>$D19</f>
        <v>12</v>
      </c>
      <c r="AX19" s="16"/>
      <c r="AY19" s="16"/>
      <c r="AZ19" s="16"/>
      <c r="BA19" s="16"/>
      <c r="BB19" s="16"/>
    </row>
    <row r="20" spans="1:54" ht="15.9" customHeight="1" x14ac:dyDescent="0.3">
      <c r="A20" s="57"/>
      <c r="B20" s="55">
        <v>17</v>
      </c>
      <c r="C20" s="57"/>
      <c r="D20" s="57"/>
      <c r="E20" s="57"/>
      <c r="F20" s="70">
        <v>3.0451388888888889E-2</v>
      </c>
      <c r="G20" s="71" t="s">
        <v>78</v>
      </c>
      <c r="H20" s="71" t="s">
        <v>836</v>
      </c>
      <c r="I20" s="72" t="s">
        <v>74</v>
      </c>
      <c r="J20" s="72" t="s">
        <v>39</v>
      </c>
      <c r="K20" s="72" t="s">
        <v>1</v>
      </c>
      <c r="L20" s="16"/>
      <c r="M20" s="16"/>
      <c r="N20" s="16"/>
      <c r="O20" s="16"/>
      <c r="P20" s="16"/>
      <c r="Q20" s="16"/>
      <c r="R20" s="16"/>
      <c r="S20" s="16">
        <f>$B20</f>
        <v>17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ht="15.9" customHeight="1" x14ac:dyDescent="0.3">
      <c r="A21" s="57"/>
      <c r="B21" s="55">
        <v>18</v>
      </c>
      <c r="C21" s="55"/>
      <c r="D21" s="55"/>
      <c r="E21" s="55"/>
      <c r="F21" s="70">
        <v>3.0486111111111113E-2</v>
      </c>
      <c r="G21" s="71" t="s">
        <v>80</v>
      </c>
      <c r="H21" s="71" t="s">
        <v>134</v>
      </c>
      <c r="I21" s="72" t="s">
        <v>74</v>
      </c>
      <c r="J21" s="72" t="s">
        <v>28</v>
      </c>
      <c r="K21" s="72" t="s">
        <v>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>
        <f>$B21</f>
        <v>18</v>
      </c>
      <c r="AE21" s="16"/>
      <c r="AF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ht="15.9" customHeight="1" x14ac:dyDescent="0.3">
      <c r="A22" s="57"/>
      <c r="B22" s="55">
        <v>19</v>
      </c>
      <c r="C22" s="55">
        <v>8</v>
      </c>
      <c r="D22" s="55">
        <v>13</v>
      </c>
      <c r="E22" s="55"/>
      <c r="F22" s="70">
        <v>3.0636574074074076E-2</v>
      </c>
      <c r="G22" s="71" t="s">
        <v>92</v>
      </c>
      <c r="H22" s="71" t="s">
        <v>707</v>
      </c>
      <c r="I22" s="72" t="s">
        <v>87</v>
      </c>
      <c r="J22" s="72" t="s">
        <v>40</v>
      </c>
      <c r="K22" s="72" t="s">
        <v>1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>
        <f>$B22</f>
        <v>19</v>
      </c>
      <c r="Y22" s="16"/>
      <c r="Z22" s="16"/>
      <c r="AA22" s="16"/>
      <c r="AB22" s="16"/>
      <c r="AC22" s="16"/>
      <c r="AD22" s="16"/>
      <c r="AE22" s="16"/>
      <c r="AF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f>$D22</f>
        <v>13</v>
      </c>
      <c r="AU22" s="16"/>
      <c r="AV22" s="16"/>
      <c r="AW22" s="16"/>
      <c r="AX22" s="16"/>
      <c r="AY22" s="16"/>
      <c r="AZ22" s="16"/>
      <c r="BA22" s="16"/>
      <c r="BB22" s="16"/>
    </row>
    <row r="23" spans="1:54" ht="15.9" customHeight="1" x14ac:dyDescent="0.3">
      <c r="A23" s="57"/>
      <c r="B23" s="55">
        <v>20</v>
      </c>
      <c r="C23" s="55">
        <v>9</v>
      </c>
      <c r="D23" s="55">
        <v>14</v>
      </c>
      <c r="E23" s="57"/>
      <c r="F23" s="70">
        <v>3.0856481481481481E-2</v>
      </c>
      <c r="G23" s="71" t="s">
        <v>93</v>
      </c>
      <c r="H23" s="71" t="s">
        <v>708</v>
      </c>
      <c r="I23" s="72" t="s">
        <v>87</v>
      </c>
      <c r="J23" s="72" t="s">
        <v>26</v>
      </c>
      <c r="K23" s="72" t="s">
        <v>1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>
        <f>$B23</f>
        <v>20</v>
      </c>
      <c r="Z23" s="16"/>
      <c r="AA23" s="16"/>
      <c r="AB23" s="16"/>
      <c r="AC23" s="16"/>
      <c r="AD23" s="16"/>
      <c r="AE23" s="16"/>
      <c r="AF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>
        <f>$D23</f>
        <v>14</v>
      </c>
      <c r="AV23" s="16"/>
      <c r="AW23" s="16"/>
      <c r="AX23" s="16"/>
      <c r="AY23" s="16"/>
      <c r="AZ23" s="16"/>
      <c r="BA23" s="16"/>
      <c r="BB23" s="16"/>
    </row>
    <row r="24" spans="1:54" ht="15.9" customHeight="1" x14ac:dyDescent="0.3">
      <c r="A24" s="57"/>
      <c r="B24" s="55">
        <v>21</v>
      </c>
      <c r="C24" s="55">
        <v>6</v>
      </c>
      <c r="D24" s="55">
        <v>15</v>
      </c>
      <c r="E24" s="55"/>
      <c r="F24" s="70">
        <v>3.1215277777777783E-2</v>
      </c>
      <c r="G24" s="71" t="s">
        <v>709</v>
      </c>
      <c r="H24" s="71" t="s">
        <v>710</v>
      </c>
      <c r="I24" s="72" t="s">
        <v>90</v>
      </c>
      <c r="J24" s="72" t="s">
        <v>40</v>
      </c>
      <c r="K24" s="72" t="s">
        <v>1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f>$B24</f>
        <v>21</v>
      </c>
      <c r="Y24" s="16"/>
      <c r="Z24" s="16"/>
      <c r="AA24" s="16"/>
      <c r="AB24" s="16"/>
      <c r="AC24" s="16"/>
      <c r="AD24" s="16"/>
      <c r="AE24" s="16"/>
      <c r="AF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>
        <f>$D24</f>
        <v>15</v>
      </c>
      <c r="AU24" s="16"/>
      <c r="AV24" s="16"/>
      <c r="AW24" s="16"/>
      <c r="AX24" s="16"/>
      <c r="AY24" s="16"/>
      <c r="AZ24" s="16"/>
      <c r="BA24" s="16"/>
      <c r="BB24" s="16"/>
    </row>
    <row r="25" spans="1:54" ht="15.9" customHeight="1" x14ac:dyDescent="0.3">
      <c r="A25" s="51"/>
      <c r="B25" s="55">
        <v>22</v>
      </c>
      <c r="C25" s="55">
        <v>10</v>
      </c>
      <c r="D25" s="55">
        <v>16</v>
      </c>
      <c r="E25" s="55"/>
      <c r="F25" s="70">
        <v>3.1493055555555559E-2</v>
      </c>
      <c r="G25" s="71" t="s">
        <v>76</v>
      </c>
      <c r="H25" s="71" t="s">
        <v>555</v>
      </c>
      <c r="I25" s="72" t="s">
        <v>87</v>
      </c>
      <c r="J25" s="72" t="s">
        <v>66</v>
      </c>
      <c r="K25" s="72" t="s">
        <v>1</v>
      </c>
      <c r="L25" s="16"/>
      <c r="M25" s="16"/>
      <c r="N25" s="16"/>
      <c r="O25" s="16"/>
      <c r="P25" s="16"/>
      <c r="Q25" s="16">
        <f>$B25</f>
        <v>22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H25" s="16"/>
      <c r="AI25" s="16"/>
      <c r="AJ25" s="16"/>
      <c r="AK25" s="16"/>
      <c r="AL25" s="16"/>
      <c r="AM25" s="16">
        <f>$D25</f>
        <v>16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ht="15.9" customHeight="1" x14ac:dyDescent="0.3">
      <c r="A26" s="57"/>
      <c r="B26" s="55">
        <v>23</v>
      </c>
      <c r="C26" s="55"/>
      <c r="D26" s="55"/>
      <c r="E26" s="55"/>
      <c r="F26" s="70">
        <v>3.1527777777777773E-2</v>
      </c>
      <c r="G26" s="71" t="s">
        <v>97</v>
      </c>
      <c r="H26" s="71" t="s">
        <v>837</v>
      </c>
      <c r="I26" s="72" t="s">
        <v>74</v>
      </c>
      <c r="J26" s="72" t="s">
        <v>83</v>
      </c>
      <c r="K26" s="72" t="s">
        <v>1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f>$B26</f>
        <v>23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ht="15.9" customHeight="1" x14ac:dyDescent="0.3">
      <c r="A27" s="57"/>
      <c r="B27" s="55">
        <v>24</v>
      </c>
      <c r="C27" s="55">
        <v>7</v>
      </c>
      <c r="D27" s="55">
        <v>17</v>
      </c>
      <c r="E27" s="55"/>
      <c r="F27" s="70">
        <v>3.15625E-2</v>
      </c>
      <c r="G27" s="71" t="s">
        <v>711</v>
      </c>
      <c r="H27" s="71" t="s">
        <v>712</v>
      </c>
      <c r="I27" s="72" t="s">
        <v>90</v>
      </c>
      <c r="J27" s="72" t="s">
        <v>41</v>
      </c>
      <c r="K27" s="72" t="s">
        <v>1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f>$B27</f>
        <v>24</v>
      </c>
      <c r="AB27" s="16"/>
      <c r="AC27" s="16"/>
      <c r="AD27" s="16"/>
      <c r="AE27" s="16"/>
      <c r="AF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>
        <f>$D27</f>
        <v>17</v>
      </c>
      <c r="AX27" s="16"/>
      <c r="AY27" s="16"/>
      <c r="AZ27" s="16"/>
      <c r="BA27" s="16"/>
      <c r="BB27" s="16"/>
    </row>
    <row r="28" spans="1:54" ht="15.9" customHeight="1" x14ac:dyDescent="0.3">
      <c r="A28" s="51"/>
      <c r="B28" s="55">
        <v>25</v>
      </c>
      <c r="C28" s="55"/>
      <c r="D28" s="55"/>
      <c r="E28" s="55"/>
      <c r="F28" s="70">
        <v>3.1643518518518522E-2</v>
      </c>
      <c r="G28" s="71" t="s">
        <v>165</v>
      </c>
      <c r="H28" s="71" t="s">
        <v>166</v>
      </c>
      <c r="I28" s="74" t="s">
        <v>74</v>
      </c>
      <c r="J28" s="74" t="s">
        <v>54</v>
      </c>
      <c r="K28" s="72" t="s">
        <v>1</v>
      </c>
      <c r="L28" s="16"/>
      <c r="M28" s="16"/>
      <c r="N28" s="16"/>
      <c r="O28" s="16"/>
      <c r="P28" s="16">
        <f>$B28</f>
        <v>25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1:54" ht="15.9" customHeight="1" x14ac:dyDescent="0.3">
      <c r="A29" s="51"/>
      <c r="B29" s="55">
        <v>26</v>
      </c>
      <c r="C29" s="55">
        <v>8</v>
      </c>
      <c r="D29" s="55">
        <v>18</v>
      </c>
      <c r="E29" s="55"/>
      <c r="F29" s="70">
        <v>3.1828703703703706E-2</v>
      </c>
      <c r="G29" s="71" t="s">
        <v>929</v>
      </c>
      <c r="H29" s="71" t="s">
        <v>930</v>
      </c>
      <c r="I29" s="72" t="s">
        <v>90</v>
      </c>
      <c r="J29" s="72" t="s">
        <v>54</v>
      </c>
      <c r="K29" s="72" t="s">
        <v>1</v>
      </c>
      <c r="L29" s="16"/>
      <c r="M29" s="16"/>
      <c r="N29" s="16"/>
      <c r="O29" s="16"/>
      <c r="P29" s="16">
        <f>$B29</f>
        <v>26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H29" s="16"/>
      <c r="AI29" s="16"/>
      <c r="AJ29" s="16"/>
      <c r="AK29" s="16"/>
      <c r="AL29" s="16">
        <f>$D29</f>
        <v>18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ht="15.9" customHeight="1" x14ac:dyDescent="0.3">
      <c r="A30" s="57"/>
      <c r="B30" s="55">
        <v>26</v>
      </c>
      <c r="C30" s="55">
        <v>8</v>
      </c>
      <c r="D30" s="55">
        <v>18</v>
      </c>
      <c r="E30" s="55"/>
      <c r="F30" s="70">
        <v>3.1828703703703706E-2</v>
      </c>
      <c r="G30" s="71" t="s">
        <v>97</v>
      </c>
      <c r="H30" s="71" t="s">
        <v>713</v>
      </c>
      <c r="I30" s="72" t="s">
        <v>90</v>
      </c>
      <c r="J30" s="72" t="s">
        <v>40</v>
      </c>
      <c r="K30" s="72" t="s">
        <v>1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>
        <f>$B30</f>
        <v>26</v>
      </c>
      <c r="Y30" s="16"/>
      <c r="Z30" s="16"/>
      <c r="AA30" s="16"/>
      <c r="AB30" s="16"/>
      <c r="AC30" s="16"/>
      <c r="AD30" s="16"/>
      <c r="AE30" s="16"/>
      <c r="AF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>
        <f>$D30</f>
        <v>18</v>
      </c>
      <c r="AU30" s="16"/>
      <c r="AV30" s="16"/>
      <c r="AW30" s="16"/>
      <c r="AX30" s="16"/>
      <c r="AY30" s="16"/>
      <c r="AZ30" s="16"/>
      <c r="BA30" s="16"/>
      <c r="BB30" s="16"/>
    </row>
    <row r="31" spans="1:54" ht="15.9" customHeight="1" x14ac:dyDescent="0.3">
      <c r="A31" s="57"/>
      <c r="B31" s="55">
        <v>28</v>
      </c>
      <c r="C31" s="55"/>
      <c r="D31" s="55"/>
      <c r="E31" s="55"/>
      <c r="F31" s="70">
        <v>3.1886574074074074E-2</v>
      </c>
      <c r="G31" s="71" t="s">
        <v>168</v>
      </c>
      <c r="H31" s="71" t="s">
        <v>169</v>
      </c>
      <c r="I31" s="72" t="s">
        <v>74</v>
      </c>
      <c r="J31" s="72" t="s">
        <v>40</v>
      </c>
      <c r="K31" s="72" t="s">
        <v>1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f>$B31</f>
        <v>28</v>
      </c>
      <c r="Y31" s="16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ht="15.9" customHeight="1" x14ac:dyDescent="0.3">
      <c r="A32" s="57"/>
      <c r="B32" s="55">
        <v>29</v>
      </c>
      <c r="C32" s="55"/>
      <c r="D32" s="55"/>
      <c r="E32" s="55"/>
      <c r="F32" s="70">
        <v>3.2037037037037037E-2</v>
      </c>
      <c r="G32" s="71" t="s">
        <v>714</v>
      </c>
      <c r="H32" s="71" t="s">
        <v>416</v>
      </c>
      <c r="I32" s="72" t="s">
        <v>74</v>
      </c>
      <c r="J32" s="72" t="s">
        <v>38</v>
      </c>
      <c r="K32" s="72" t="s">
        <v>1</v>
      </c>
      <c r="L32" s="16"/>
      <c r="M32" s="16"/>
      <c r="N32" s="16"/>
      <c r="O32" s="16"/>
      <c r="P32" s="16"/>
      <c r="Q32" s="16"/>
      <c r="R32" s="16">
        <f>$B32</f>
        <v>29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ht="15.9" customHeight="1" x14ac:dyDescent="0.3">
      <c r="A33" s="57"/>
      <c r="B33" s="55">
        <v>30</v>
      </c>
      <c r="C33" s="55">
        <v>10</v>
      </c>
      <c r="D33" s="55">
        <v>20</v>
      </c>
      <c r="E33" s="55"/>
      <c r="F33" s="70">
        <v>3.2048611111111111E-2</v>
      </c>
      <c r="G33" s="71" t="s">
        <v>136</v>
      </c>
      <c r="H33" s="71" t="s">
        <v>838</v>
      </c>
      <c r="I33" s="72" t="s">
        <v>90</v>
      </c>
      <c r="J33" s="72" t="s">
        <v>37</v>
      </c>
      <c r="K33" s="72" t="s">
        <v>1</v>
      </c>
      <c r="L33" s="16"/>
      <c r="M33" s="16">
        <f>$B33</f>
        <v>30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H33" s="16"/>
      <c r="AI33" s="16">
        <f>$D33</f>
        <v>20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ht="15.9" customHeight="1" x14ac:dyDescent="0.3">
      <c r="A34" s="57"/>
      <c r="B34" s="55">
        <v>31</v>
      </c>
      <c r="C34" s="55">
        <v>1</v>
      </c>
      <c r="D34" s="55">
        <v>21</v>
      </c>
      <c r="E34" s="55"/>
      <c r="F34" s="70">
        <v>3.229166666666667E-2</v>
      </c>
      <c r="G34" s="71" t="s">
        <v>145</v>
      </c>
      <c r="H34" s="71" t="s">
        <v>146</v>
      </c>
      <c r="I34" s="72" t="s">
        <v>122</v>
      </c>
      <c r="J34" s="72" t="s">
        <v>38</v>
      </c>
      <c r="K34" s="72" t="s">
        <v>1</v>
      </c>
      <c r="L34" s="16"/>
      <c r="M34" s="16"/>
      <c r="N34" s="16"/>
      <c r="O34" s="16"/>
      <c r="P34" s="16"/>
      <c r="Q34" s="16"/>
      <c r="R34" s="16">
        <f>$B34</f>
        <v>31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H34" s="16"/>
      <c r="AI34" s="16"/>
      <c r="AJ34" s="16"/>
      <c r="AK34" s="16"/>
      <c r="AL34" s="16"/>
      <c r="AM34" s="16"/>
      <c r="AN34" s="16">
        <f>$D34</f>
        <v>21</v>
      </c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ht="15.9" customHeight="1" x14ac:dyDescent="0.3">
      <c r="A35" s="57"/>
      <c r="B35" s="55">
        <v>32</v>
      </c>
      <c r="C35" s="55">
        <v>11</v>
      </c>
      <c r="D35" s="55">
        <v>22</v>
      </c>
      <c r="E35" s="55"/>
      <c r="F35" s="70">
        <v>3.243055555555556E-2</v>
      </c>
      <c r="G35" s="71" t="s">
        <v>839</v>
      </c>
      <c r="H35" s="71" t="s">
        <v>840</v>
      </c>
      <c r="I35" s="72" t="s">
        <v>87</v>
      </c>
      <c r="J35" s="72" t="s">
        <v>39</v>
      </c>
      <c r="K35" s="72" t="s">
        <v>1</v>
      </c>
      <c r="L35" s="16"/>
      <c r="M35" s="16"/>
      <c r="N35" s="16"/>
      <c r="O35" s="16"/>
      <c r="P35" s="16"/>
      <c r="Q35" s="16"/>
      <c r="R35" s="16"/>
      <c r="S35" s="16">
        <f>$B35</f>
        <v>32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H35" s="16"/>
      <c r="AI35" s="16"/>
      <c r="AJ35" s="16"/>
      <c r="AK35" s="16"/>
      <c r="AL35" s="16"/>
      <c r="AM35" s="16"/>
      <c r="AN35" s="16"/>
      <c r="AO35" s="16">
        <f>$D35</f>
        <v>22</v>
      </c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ht="15.9" customHeight="1" x14ac:dyDescent="0.3">
      <c r="A36" s="57"/>
      <c r="B36" s="55">
        <v>33</v>
      </c>
      <c r="C36" s="55"/>
      <c r="D36" s="55"/>
      <c r="E36" s="55"/>
      <c r="F36" s="70">
        <v>3.2523148148148148E-2</v>
      </c>
      <c r="G36" s="71" t="s">
        <v>196</v>
      </c>
      <c r="H36" s="71" t="s">
        <v>119</v>
      </c>
      <c r="I36" s="72" t="s">
        <v>74</v>
      </c>
      <c r="J36" s="72" t="s">
        <v>38</v>
      </c>
      <c r="K36" s="72" t="s">
        <v>1</v>
      </c>
      <c r="L36" s="16"/>
      <c r="M36" s="16"/>
      <c r="N36" s="16"/>
      <c r="O36" s="16"/>
      <c r="P36" s="16"/>
      <c r="Q36" s="16"/>
      <c r="R36" s="16">
        <f>$B36</f>
        <v>33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ht="15.9" customHeight="1" x14ac:dyDescent="0.3">
      <c r="A37" s="57"/>
      <c r="B37" s="55">
        <v>34</v>
      </c>
      <c r="C37" s="55"/>
      <c r="D37" s="55"/>
      <c r="E37" s="55"/>
      <c r="F37" s="70">
        <v>3.2569444444444443E-2</v>
      </c>
      <c r="G37" s="71" t="s">
        <v>120</v>
      </c>
      <c r="H37" s="71" t="s">
        <v>715</v>
      </c>
      <c r="I37" s="73" t="s">
        <v>74</v>
      </c>
      <c r="J37" s="72" t="s">
        <v>38</v>
      </c>
      <c r="K37" s="72" t="s">
        <v>1</v>
      </c>
      <c r="L37" s="16"/>
      <c r="M37" s="16"/>
      <c r="N37" s="16"/>
      <c r="O37" s="16"/>
      <c r="P37" s="16"/>
      <c r="Q37" s="16"/>
      <c r="R37" s="16">
        <f>$B37</f>
        <v>34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ht="15.9" customHeight="1" x14ac:dyDescent="0.3">
      <c r="A38" s="57"/>
      <c r="B38" s="55">
        <v>35</v>
      </c>
      <c r="C38" s="55"/>
      <c r="D38" s="55"/>
      <c r="E38" s="55"/>
      <c r="F38" s="70">
        <v>3.2615740740740744E-2</v>
      </c>
      <c r="G38" s="71" t="s">
        <v>716</v>
      </c>
      <c r="H38" s="71" t="s">
        <v>717</v>
      </c>
      <c r="I38" s="72" t="s">
        <v>74</v>
      </c>
      <c r="J38" s="72" t="s">
        <v>129</v>
      </c>
      <c r="K38" s="72" t="s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>
        <f>$B38</f>
        <v>35</v>
      </c>
      <c r="AF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</row>
    <row r="39" spans="1:54" ht="15.9" customHeight="1" x14ac:dyDescent="0.3">
      <c r="A39" s="57"/>
      <c r="B39" s="55">
        <v>36</v>
      </c>
      <c r="C39" s="55"/>
      <c r="D39" s="55"/>
      <c r="E39" s="55"/>
      <c r="F39" s="70">
        <v>3.2812500000000001E-2</v>
      </c>
      <c r="G39" s="71" t="s">
        <v>102</v>
      </c>
      <c r="H39" s="71" t="s">
        <v>173</v>
      </c>
      <c r="I39" s="72" t="s">
        <v>74</v>
      </c>
      <c r="J39" s="72" t="s">
        <v>40</v>
      </c>
      <c r="K39" s="72" t="s">
        <v>1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>
        <f>$B39</f>
        <v>36</v>
      </c>
      <c r="Y39" s="16"/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ht="15.9" customHeight="1" x14ac:dyDescent="0.3">
      <c r="A40" s="57"/>
      <c r="B40" s="55">
        <v>37</v>
      </c>
      <c r="C40" s="55"/>
      <c r="D40" s="55"/>
      <c r="E40" s="55"/>
      <c r="F40" s="70">
        <v>3.3125000000000002E-2</v>
      </c>
      <c r="G40" s="71" t="s">
        <v>841</v>
      </c>
      <c r="H40" s="71" t="s">
        <v>842</v>
      </c>
      <c r="I40" s="74" t="s">
        <v>74</v>
      </c>
      <c r="J40" s="72" t="s">
        <v>83</v>
      </c>
      <c r="K40" s="72" t="s">
        <v>1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f>$B40</f>
        <v>37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4" ht="15.9" customHeight="1" x14ac:dyDescent="0.3">
      <c r="A41" s="57"/>
      <c r="B41" s="55">
        <v>38</v>
      </c>
      <c r="C41" s="57">
        <v>1</v>
      </c>
      <c r="D41" s="57"/>
      <c r="E41" s="57"/>
      <c r="F41" s="70">
        <v>3.3159722222222222E-2</v>
      </c>
      <c r="G41" s="71" t="s">
        <v>175</v>
      </c>
      <c r="H41" s="71" t="s">
        <v>176</v>
      </c>
      <c r="I41" s="72" t="s">
        <v>525</v>
      </c>
      <c r="J41" s="72" t="s">
        <v>38</v>
      </c>
      <c r="K41" s="72" t="s">
        <v>1</v>
      </c>
      <c r="L41" s="16"/>
      <c r="M41" s="16"/>
      <c r="N41" s="16"/>
      <c r="O41" s="16"/>
      <c r="P41" s="16"/>
      <c r="Q41" s="16"/>
      <c r="R41" s="16">
        <f>$B41</f>
        <v>38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4" ht="15.9" customHeight="1" x14ac:dyDescent="0.3">
      <c r="A42" s="57"/>
      <c r="B42" s="55">
        <v>39</v>
      </c>
      <c r="C42" s="55"/>
      <c r="D42" s="55"/>
      <c r="E42" s="55"/>
      <c r="F42" s="70">
        <v>3.318287037037037E-2</v>
      </c>
      <c r="G42" s="71" t="s">
        <v>718</v>
      </c>
      <c r="H42" s="71" t="s">
        <v>466</v>
      </c>
      <c r="I42" s="72" t="s">
        <v>74</v>
      </c>
      <c r="J42" s="72" t="s">
        <v>38</v>
      </c>
      <c r="K42" s="72" t="s">
        <v>1</v>
      </c>
      <c r="L42" s="16"/>
      <c r="M42" s="16"/>
      <c r="N42" s="16"/>
      <c r="O42" s="16"/>
      <c r="P42" s="16"/>
      <c r="Q42" s="16"/>
      <c r="R42" s="16">
        <f>$B42</f>
        <v>39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ht="15.9" customHeight="1" x14ac:dyDescent="0.3">
      <c r="A43" s="57"/>
      <c r="B43" s="55">
        <v>40</v>
      </c>
      <c r="C43" s="55"/>
      <c r="D43" s="55"/>
      <c r="E43" s="55"/>
      <c r="F43" s="70">
        <v>3.3240740740740744E-2</v>
      </c>
      <c r="G43" s="71" t="s">
        <v>843</v>
      </c>
      <c r="H43" s="71" t="s">
        <v>844</v>
      </c>
      <c r="I43" s="72" t="s">
        <v>74</v>
      </c>
      <c r="J43" s="72" t="s">
        <v>27</v>
      </c>
      <c r="K43" s="72" t="s">
        <v>1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f>$B43</f>
        <v>40</v>
      </c>
      <c r="AA43" s="16"/>
      <c r="AB43" s="16"/>
      <c r="AC43" s="16"/>
      <c r="AD43" s="16"/>
      <c r="AE43" s="16"/>
      <c r="AF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ht="15.9" customHeight="1" x14ac:dyDescent="0.3">
      <c r="A44" s="57"/>
      <c r="B44" s="55">
        <v>40</v>
      </c>
      <c r="C44" s="55">
        <v>12</v>
      </c>
      <c r="D44" s="55">
        <v>23</v>
      </c>
      <c r="E44" s="55"/>
      <c r="F44" s="70">
        <v>3.3240740740740744E-2</v>
      </c>
      <c r="G44" s="71" t="s">
        <v>719</v>
      </c>
      <c r="H44" s="71" t="s">
        <v>720</v>
      </c>
      <c r="I44" s="72" t="s">
        <v>87</v>
      </c>
      <c r="J44" s="72" t="s">
        <v>26</v>
      </c>
      <c r="K44" s="72" t="s">
        <v>1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f>$B44</f>
        <v>40</v>
      </c>
      <c r="Z44" s="16"/>
      <c r="AA44" s="16"/>
      <c r="AB44" s="16"/>
      <c r="AC44" s="16"/>
      <c r="AD44" s="16"/>
      <c r="AE44" s="16"/>
      <c r="AF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>
        <f>$D44</f>
        <v>23</v>
      </c>
      <c r="AV44" s="16"/>
      <c r="AW44" s="16"/>
      <c r="AX44" s="16"/>
      <c r="AY44" s="16"/>
      <c r="AZ44" s="16"/>
      <c r="BA44" s="16"/>
      <c r="BB44" s="16"/>
    </row>
    <row r="45" spans="1:54" ht="15.9" customHeight="1" x14ac:dyDescent="0.3">
      <c r="A45" s="57"/>
      <c r="B45" s="55">
        <v>42</v>
      </c>
      <c r="C45" s="55"/>
      <c r="D45" s="55"/>
      <c r="E45" s="55"/>
      <c r="F45" s="70">
        <v>3.3263888888888891E-2</v>
      </c>
      <c r="G45" s="71" t="s">
        <v>174</v>
      </c>
      <c r="H45" s="71" t="s">
        <v>721</v>
      </c>
      <c r="I45" s="72" t="s">
        <v>74</v>
      </c>
      <c r="J45" s="72" t="s">
        <v>38</v>
      </c>
      <c r="K45" s="72" t="s">
        <v>1</v>
      </c>
      <c r="L45" s="16"/>
      <c r="M45" s="16"/>
      <c r="N45" s="16"/>
      <c r="O45" s="16"/>
      <c r="P45" s="16"/>
      <c r="Q45" s="16"/>
      <c r="R45" s="16">
        <f>$B45</f>
        <v>42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 ht="15.9" customHeight="1" x14ac:dyDescent="0.3">
      <c r="A46" s="57"/>
      <c r="B46" s="55">
        <v>43</v>
      </c>
      <c r="C46" s="55">
        <v>13</v>
      </c>
      <c r="D46" s="55">
        <v>24</v>
      </c>
      <c r="E46" s="55"/>
      <c r="F46" s="70">
        <v>3.3298611111111112E-2</v>
      </c>
      <c r="G46" s="71" t="s">
        <v>212</v>
      </c>
      <c r="H46" s="71" t="s">
        <v>213</v>
      </c>
      <c r="I46" s="72" t="s">
        <v>87</v>
      </c>
      <c r="J46" s="72" t="s">
        <v>38</v>
      </c>
      <c r="K46" s="72" t="s">
        <v>1</v>
      </c>
      <c r="L46" s="16"/>
      <c r="M46" s="16"/>
      <c r="N46" s="16"/>
      <c r="O46" s="16"/>
      <c r="P46" s="16"/>
      <c r="Q46" s="16"/>
      <c r="R46" s="16">
        <f>$B46</f>
        <v>43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H46" s="16"/>
      <c r="AI46" s="16"/>
      <c r="AJ46" s="16"/>
      <c r="AK46" s="16"/>
      <c r="AL46" s="16"/>
      <c r="AM46" s="16"/>
      <c r="AN46" s="16">
        <f>$D46</f>
        <v>24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 ht="15.9" customHeight="1" x14ac:dyDescent="0.3">
      <c r="A47" s="51"/>
      <c r="B47" s="55">
        <v>44</v>
      </c>
      <c r="C47" s="55">
        <v>14</v>
      </c>
      <c r="D47" s="55">
        <v>25</v>
      </c>
      <c r="E47" s="55"/>
      <c r="F47" s="70">
        <v>3.3310185185185186E-2</v>
      </c>
      <c r="G47" s="71" t="s">
        <v>764</v>
      </c>
      <c r="H47" s="71" t="s">
        <v>931</v>
      </c>
      <c r="I47" s="73" t="s">
        <v>87</v>
      </c>
      <c r="J47" s="72" t="s">
        <v>66</v>
      </c>
      <c r="K47" s="72" t="s">
        <v>1</v>
      </c>
      <c r="L47" s="16"/>
      <c r="M47" s="16"/>
      <c r="N47" s="16"/>
      <c r="O47" s="16"/>
      <c r="P47" s="16"/>
      <c r="Q47" s="16">
        <f>$B47</f>
        <v>44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H47" s="16"/>
      <c r="AI47" s="16"/>
      <c r="AJ47" s="16"/>
      <c r="AK47" s="16"/>
      <c r="AL47" s="16"/>
      <c r="AM47" s="16">
        <f>$D47</f>
        <v>25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ht="15.9" customHeight="1" x14ac:dyDescent="0.3">
      <c r="A48" s="51"/>
      <c r="B48" s="55">
        <v>45</v>
      </c>
      <c r="C48" s="55">
        <v>11</v>
      </c>
      <c r="D48" s="55">
        <v>26</v>
      </c>
      <c r="E48" s="55"/>
      <c r="F48" s="70">
        <v>3.3460648148148149E-2</v>
      </c>
      <c r="G48" s="71" t="s">
        <v>932</v>
      </c>
      <c r="H48" s="71" t="s">
        <v>430</v>
      </c>
      <c r="I48" s="72" t="s">
        <v>90</v>
      </c>
      <c r="J48" s="72" t="s">
        <v>23</v>
      </c>
      <c r="K48" s="72" t="s">
        <v>1</v>
      </c>
      <c r="L48" s="16"/>
      <c r="M48" s="16"/>
      <c r="N48" s="16">
        <f>$B48</f>
        <v>45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H48" s="16"/>
      <c r="AI48" s="16"/>
      <c r="AJ48" s="16">
        <f>$D48</f>
        <v>26</v>
      </c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ht="15.9" customHeight="1" x14ac:dyDescent="0.3">
      <c r="A49" s="57"/>
      <c r="B49" s="55">
        <v>46</v>
      </c>
      <c r="C49" s="55">
        <v>12</v>
      </c>
      <c r="D49" s="55">
        <v>27</v>
      </c>
      <c r="E49" s="55"/>
      <c r="F49" s="70">
        <v>3.349537037037037E-2</v>
      </c>
      <c r="G49" s="71" t="s">
        <v>99</v>
      </c>
      <c r="H49" s="71" t="s">
        <v>100</v>
      </c>
      <c r="I49" s="72" t="s">
        <v>90</v>
      </c>
      <c r="J49" s="72" t="s">
        <v>39</v>
      </c>
      <c r="K49" s="72" t="s">
        <v>1</v>
      </c>
      <c r="L49" s="16"/>
      <c r="M49" s="16"/>
      <c r="N49" s="16"/>
      <c r="O49" s="16"/>
      <c r="P49" s="16"/>
      <c r="Q49" s="16"/>
      <c r="R49" s="16"/>
      <c r="S49" s="16">
        <f>$B49</f>
        <v>46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H49" s="16"/>
      <c r="AI49" s="16"/>
      <c r="AJ49" s="16"/>
      <c r="AK49" s="16"/>
      <c r="AL49" s="16"/>
      <c r="AM49" s="16"/>
      <c r="AN49" s="16"/>
      <c r="AO49" s="16">
        <f>$D49</f>
        <v>27</v>
      </c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ht="15.9" customHeight="1" x14ac:dyDescent="0.3">
      <c r="A50" s="51"/>
      <c r="B50" s="55">
        <v>47</v>
      </c>
      <c r="C50" s="55">
        <v>13</v>
      </c>
      <c r="D50" s="55">
        <v>28</v>
      </c>
      <c r="E50" s="55"/>
      <c r="F50" s="70">
        <v>3.3530092592592591E-2</v>
      </c>
      <c r="G50" s="71" t="s">
        <v>191</v>
      </c>
      <c r="H50" s="71" t="s">
        <v>192</v>
      </c>
      <c r="I50" s="72" t="s">
        <v>90</v>
      </c>
      <c r="J50" s="72" t="s">
        <v>54</v>
      </c>
      <c r="K50" s="72" t="s">
        <v>1</v>
      </c>
      <c r="L50" s="16"/>
      <c r="M50" s="16"/>
      <c r="N50" s="16"/>
      <c r="O50" s="16"/>
      <c r="P50" s="16">
        <f>$B50</f>
        <v>47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H50" s="16"/>
      <c r="AI50" s="16"/>
      <c r="AJ50" s="16"/>
      <c r="AK50" s="16"/>
      <c r="AL50" s="16">
        <f>$D50</f>
        <v>28</v>
      </c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54" ht="15.9" customHeight="1" x14ac:dyDescent="0.3">
      <c r="A51" s="57"/>
      <c r="B51" s="55">
        <v>48</v>
      </c>
      <c r="C51" s="55"/>
      <c r="D51" s="55"/>
      <c r="E51" s="55"/>
      <c r="F51" s="70">
        <v>3.3553240740740745E-2</v>
      </c>
      <c r="G51" s="71" t="s">
        <v>845</v>
      </c>
      <c r="H51" s="71" t="s">
        <v>412</v>
      </c>
      <c r="I51" s="74" t="s">
        <v>74</v>
      </c>
      <c r="J51" s="72" t="s">
        <v>83</v>
      </c>
      <c r="K51" s="72" t="s">
        <v>1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>
        <f>$B51</f>
        <v>48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1:54" ht="15.9" customHeight="1" x14ac:dyDescent="0.3">
      <c r="A52" s="57"/>
      <c r="B52" s="55">
        <v>49</v>
      </c>
      <c r="C52" s="55">
        <v>15</v>
      </c>
      <c r="D52" s="55">
        <v>29</v>
      </c>
      <c r="E52" s="55"/>
      <c r="F52" s="70">
        <v>3.3576388888888892E-2</v>
      </c>
      <c r="G52" s="71" t="s">
        <v>722</v>
      </c>
      <c r="H52" s="71" t="s">
        <v>723</v>
      </c>
      <c r="I52" s="72" t="s">
        <v>87</v>
      </c>
      <c r="J52" s="72" t="s">
        <v>28</v>
      </c>
      <c r="K52" s="72" t="s">
        <v>1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>
        <f>$B52</f>
        <v>49</v>
      </c>
      <c r="AE52" s="16"/>
      <c r="AF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>
        <f>$D52</f>
        <v>29</v>
      </c>
      <c r="BA52" s="16"/>
      <c r="BB52" s="16"/>
    </row>
    <row r="53" spans="1:54" ht="15.9" customHeight="1" x14ac:dyDescent="0.3">
      <c r="A53" s="57"/>
      <c r="B53" s="55">
        <v>50</v>
      </c>
      <c r="C53" s="55">
        <v>16</v>
      </c>
      <c r="D53" s="55">
        <v>30</v>
      </c>
      <c r="E53" s="55"/>
      <c r="F53" s="70">
        <v>3.3599537037037039E-2</v>
      </c>
      <c r="G53" s="71" t="s">
        <v>78</v>
      </c>
      <c r="H53" s="71" t="s">
        <v>153</v>
      </c>
      <c r="I53" s="73" t="s">
        <v>87</v>
      </c>
      <c r="J53" s="74" t="s">
        <v>77</v>
      </c>
      <c r="K53" s="72" t="s">
        <v>1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>
        <f>$B53</f>
        <v>50</v>
      </c>
      <c r="X53" s="16"/>
      <c r="Y53" s="16"/>
      <c r="Z53" s="16"/>
      <c r="AA53" s="16"/>
      <c r="AB53" s="16"/>
      <c r="AC53" s="16"/>
      <c r="AD53" s="16"/>
      <c r="AE53" s="16"/>
      <c r="AF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>
        <f>$D53</f>
        <v>30</v>
      </c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5.9" customHeight="1" x14ac:dyDescent="0.3">
      <c r="A54" s="57"/>
      <c r="B54" s="55">
        <v>51</v>
      </c>
      <c r="C54" s="55"/>
      <c r="D54" s="55"/>
      <c r="E54" s="55"/>
      <c r="F54" s="70">
        <v>3.3611111111111112E-2</v>
      </c>
      <c r="G54" s="71" t="s">
        <v>79</v>
      </c>
      <c r="H54" s="71" t="s">
        <v>724</v>
      </c>
      <c r="I54" s="72" t="s">
        <v>74</v>
      </c>
      <c r="J54" s="72" t="s">
        <v>26</v>
      </c>
      <c r="K54" s="72" t="s">
        <v>1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>
        <f>$B54</f>
        <v>51</v>
      </c>
      <c r="Z54" s="16"/>
      <c r="AA54" s="16"/>
      <c r="AB54" s="16"/>
      <c r="AC54" s="16"/>
      <c r="AD54" s="16"/>
      <c r="AE54" s="16"/>
      <c r="AF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5.9" customHeight="1" x14ac:dyDescent="0.3">
      <c r="A55" s="57"/>
      <c r="B55" s="55">
        <v>52</v>
      </c>
      <c r="C55" s="55">
        <v>14</v>
      </c>
      <c r="D55" s="55">
        <v>31</v>
      </c>
      <c r="E55" s="55"/>
      <c r="F55" s="70">
        <v>3.3657407407407407E-2</v>
      </c>
      <c r="G55" s="71" t="s">
        <v>846</v>
      </c>
      <c r="H55" s="71" t="s">
        <v>847</v>
      </c>
      <c r="I55" s="72" t="s">
        <v>90</v>
      </c>
      <c r="J55" s="72" t="s">
        <v>158</v>
      </c>
      <c r="K55" s="72" t="s">
        <v>1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>
        <f>$B55</f>
        <v>52</v>
      </c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>
        <f>$D55</f>
        <v>31</v>
      </c>
    </row>
    <row r="56" spans="1:54" ht="15.9" customHeight="1" x14ac:dyDescent="0.3">
      <c r="A56" s="57"/>
      <c r="B56" s="55">
        <v>53</v>
      </c>
      <c r="C56" s="55">
        <v>17</v>
      </c>
      <c r="D56" s="55">
        <v>32</v>
      </c>
      <c r="E56" s="57"/>
      <c r="F56" s="70">
        <v>3.3703703703703701E-2</v>
      </c>
      <c r="G56" s="71" t="s">
        <v>221</v>
      </c>
      <c r="H56" s="71" t="s">
        <v>203</v>
      </c>
      <c r="I56" s="72" t="s">
        <v>87</v>
      </c>
      <c r="J56" s="72" t="s">
        <v>26</v>
      </c>
      <c r="K56" s="72" t="s">
        <v>1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>
        <f>$B56</f>
        <v>53</v>
      </c>
      <c r="Z56" s="16"/>
      <c r="AA56" s="16"/>
      <c r="AB56" s="16"/>
      <c r="AC56" s="16"/>
      <c r="AD56" s="16"/>
      <c r="AE56" s="16"/>
      <c r="AF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>
        <f>$D56</f>
        <v>32</v>
      </c>
      <c r="AV56" s="16"/>
      <c r="AW56" s="16"/>
      <c r="AX56" s="16"/>
      <c r="AY56" s="16"/>
      <c r="AZ56" s="16"/>
      <c r="BA56" s="16"/>
      <c r="BB56" s="16"/>
    </row>
    <row r="57" spans="1:54" ht="15.9" customHeight="1" x14ac:dyDescent="0.3">
      <c r="A57" s="57"/>
      <c r="B57" s="55">
        <v>54</v>
      </c>
      <c r="C57" s="55">
        <v>18</v>
      </c>
      <c r="D57" s="55">
        <v>33</v>
      </c>
      <c r="E57" s="55"/>
      <c r="F57" s="70">
        <v>3.3784722222222223E-2</v>
      </c>
      <c r="G57" s="71" t="s">
        <v>848</v>
      </c>
      <c r="H57" s="71" t="s">
        <v>276</v>
      </c>
      <c r="I57" s="73" t="s">
        <v>87</v>
      </c>
      <c r="J57" s="72" t="s">
        <v>37</v>
      </c>
      <c r="K57" s="72" t="s">
        <v>1</v>
      </c>
      <c r="L57" s="16"/>
      <c r="M57" s="16">
        <f>$B57</f>
        <v>54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H57" s="16"/>
      <c r="AI57" s="16">
        <f>$D57</f>
        <v>33</v>
      </c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spans="1:54" ht="15.9" customHeight="1" x14ac:dyDescent="0.3">
      <c r="A58" s="57"/>
      <c r="B58" s="55">
        <v>54</v>
      </c>
      <c r="C58" s="55">
        <v>1</v>
      </c>
      <c r="D58" s="55">
        <v>33</v>
      </c>
      <c r="E58" s="55"/>
      <c r="F58" s="70">
        <v>3.3784722222222223E-2</v>
      </c>
      <c r="G58" s="71" t="s">
        <v>81</v>
      </c>
      <c r="H58" s="71" t="s">
        <v>725</v>
      </c>
      <c r="I58" s="72" t="s">
        <v>96</v>
      </c>
      <c r="J58" s="72" t="s">
        <v>38</v>
      </c>
      <c r="K58" s="72" t="s">
        <v>1</v>
      </c>
      <c r="L58" s="16"/>
      <c r="M58" s="16"/>
      <c r="N58" s="16"/>
      <c r="O58" s="16"/>
      <c r="P58" s="16"/>
      <c r="Q58" s="16"/>
      <c r="R58" s="16">
        <f>$B58</f>
        <v>54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H58" s="16"/>
      <c r="AI58" s="16"/>
      <c r="AJ58" s="16"/>
      <c r="AK58" s="16"/>
      <c r="AL58" s="16"/>
      <c r="AM58" s="16"/>
      <c r="AN58" s="16">
        <f>$D58</f>
        <v>33</v>
      </c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1:54" ht="15.9" customHeight="1" x14ac:dyDescent="0.3">
      <c r="A59" s="57"/>
      <c r="B59" s="55">
        <v>56</v>
      </c>
      <c r="C59" s="55">
        <v>15</v>
      </c>
      <c r="D59" s="55">
        <v>35</v>
      </c>
      <c r="E59" s="55"/>
      <c r="F59" s="70">
        <v>3.3796296296296297E-2</v>
      </c>
      <c r="G59" s="71" t="s">
        <v>118</v>
      </c>
      <c r="H59" s="71" t="s">
        <v>176</v>
      </c>
      <c r="I59" s="72" t="s">
        <v>90</v>
      </c>
      <c r="J59" s="72" t="s">
        <v>38</v>
      </c>
      <c r="K59" s="72" t="s">
        <v>1</v>
      </c>
      <c r="L59" s="16"/>
      <c r="M59" s="16"/>
      <c r="N59" s="16"/>
      <c r="O59" s="16"/>
      <c r="P59" s="16"/>
      <c r="Q59" s="16"/>
      <c r="R59" s="16">
        <f>$B59</f>
        <v>56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6"/>
      <c r="AI59" s="16"/>
      <c r="AJ59" s="16"/>
      <c r="AK59" s="16"/>
      <c r="AL59" s="16"/>
      <c r="AM59" s="16"/>
      <c r="AN59" s="16">
        <f>$D59</f>
        <v>35</v>
      </c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</row>
    <row r="60" spans="1:54" ht="15.9" customHeight="1" x14ac:dyDescent="0.3">
      <c r="A60" s="57"/>
      <c r="B60" s="55">
        <v>57</v>
      </c>
      <c r="C60" s="55">
        <v>2</v>
      </c>
      <c r="D60" s="55">
        <v>36</v>
      </c>
      <c r="E60" s="55"/>
      <c r="F60" s="70">
        <v>3.394675925925926E-2</v>
      </c>
      <c r="G60" s="71" t="s">
        <v>864</v>
      </c>
      <c r="H60" s="71" t="s">
        <v>95</v>
      </c>
      <c r="I60" s="72" t="s">
        <v>96</v>
      </c>
      <c r="J60" s="72" t="s">
        <v>39</v>
      </c>
      <c r="K60" s="72" t="s">
        <v>1</v>
      </c>
      <c r="L60" s="16"/>
      <c r="M60" s="16"/>
      <c r="N60" s="16"/>
      <c r="O60" s="16"/>
      <c r="P60" s="16"/>
      <c r="Q60" s="16"/>
      <c r="R60" s="16"/>
      <c r="S60" s="16">
        <f>$B60</f>
        <v>57</v>
      </c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6"/>
      <c r="AI60" s="16"/>
      <c r="AJ60" s="16"/>
      <c r="AK60" s="16"/>
      <c r="AL60" s="16"/>
      <c r="AM60" s="16"/>
      <c r="AN60" s="16"/>
      <c r="AO60" s="16">
        <f>$D60</f>
        <v>36</v>
      </c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</row>
    <row r="61" spans="1:54" ht="15.9" customHeight="1" x14ac:dyDescent="0.3">
      <c r="A61" s="57"/>
      <c r="B61" s="55">
        <v>58</v>
      </c>
      <c r="C61" s="55">
        <v>16</v>
      </c>
      <c r="D61" s="55">
        <v>37</v>
      </c>
      <c r="E61" s="55"/>
      <c r="F61" s="70">
        <v>3.4155092592592591E-2</v>
      </c>
      <c r="G61" s="71" t="s">
        <v>150</v>
      </c>
      <c r="H61" s="71" t="s">
        <v>607</v>
      </c>
      <c r="I61" s="72" t="s">
        <v>90</v>
      </c>
      <c r="J61" s="72" t="s">
        <v>37</v>
      </c>
      <c r="K61" s="72" t="s">
        <v>1</v>
      </c>
      <c r="L61" s="16"/>
      <c r="M61" s="16">
        <f>$B61</f>
        <v>58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H61" s="16"/>
      <c r="AI61" s="16">
        <f>$D61</f>
        <v>37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</row>
    <row r="62" spans="1:54" ht="15.9" customHeight="1" x14ac:dyDescent="0.3">
      <c r="A62" s="57"/>
      <c r="B62" s="55">
        <v>59</v>
      </c>
      <c r="C62" s="55">
        <v>17</v>
      </c>
      <c r="D62" s="55">
        <v>38</v>
      </c>
      <c r="E62" s="55"/>
      <c r="F62" s="70">
        <v>3.4224537037037032E-2</v>
      </c>
      <c r="G62" s="71" t="s">
        <v>88</v>
      </c>
      <c r="H62" s="71" t="s">
        <v>849</v>
      </c>
      <c r="I62" s="72" t="s">
        <v>90</v>
      </c>
      <c r="J62" s="72" t="s">
        <v>39</v>
      </c>
      <c r="K62" s="72" t="s">
        <v>1</v>
      </c>
      <c r="L62" s="16"/>
      <c r="M62" s="16"/>
      <c r="N62" s="16"/>
      <c r="O62" s="16"/>
      <c r="P62" s="16"/>
      <c r="Q62" s="16"/>
      <c r="R62" s="16"/>
      <c r="S62" s="16">
        <f>$B62</f>
        <v>59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6"/>
      <c r="AI62" s="16"/>
      <c r="AJ62" s="16"/>
      <c r="AK62" s="16"/>
      <c r="AL62" s="16"/>
      <c r="AM62" s="16"/>
      <c r="AN62" s="16"/>
      <c r="AO62" s="16">
        <f>$D62</f>
        <v>38</v>
      </c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</row>
    <row r="63" spans="1:54" ht="15.9" customHeight="1" x14ac:dyDescent="0.3">
      <c r="A63" s="57"/>
      <c r="B63" s="55">
        <v>60</v>
      </c>
      <c r="C63" s="55">
        <v>2</v>
      </c>
      <c r="D63" s="55"/>
      <c r="E63" s="55"/>
      <c r="F63" s="70">
        <v>3.4270833333333334E-2</v>
      </c>
      <c r="G63" s="71" t="s">
        <v>80</v>
      </c>
      <c r="H63" s="71" t="s">
        <v>726</v>
      </c>
      <c r="I63" s="72" t="s">
        <v>525</v>
      </c>
      <c r="J63" s="72" t="s">
        <v>28</v>
      </c>
      <c r="K63" s="72" t="s">
        <v>1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>
        <f>$B63</f>
        <v>60</v>
      </c>
      <c r="AE63" s="16"/>
      <c r="AF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</row>
    <row r="64" spans="1:54" ht="15.9" customHeight="1" x14ac:dyDescent="0.3">
      <c r="A64" s="57"/>
      <c r="B64" s="55">
        <v>61</v>
      </c>
      <c r="C64" s="55">
        <v>19</v>
      </c>
      <c r="D64" s="55">
        <v>39</v>
      </c>
      <c r="E64" s="55"/>
      <c r="F64" s="70">
        <v>3.4293981481481481E-2</v>
      </c>
      <c r="G64" s="71" t="s">
        <v>76</v>
      </c>
      <c r="H64" s="71" t="s">
        <v>727</v>
      </c>
      <c r="I64" s="72" t="s">
        <v>87</v>
      </c>
      <c r="J64" s="72" t="s">
        <v>41</v>
      </c>
      <c r="K64" s="72" t="s">
        <v>1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>
        <f>$B64</f>
        <v>61</v>
      </c>
      <c r="AB64" s="16"/>
      <c r="AC64" s="16"/>
      <c r="AD64" s="16"/>
      <c r="AE64" s="16"/>
      <c r="AF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>
        <f>$D64</f>
        <v>39</v>
      </c>
      <c r="AX64" s="16"/>
      <c r="AY64" s="16"/>
      <c r="AZ64" s="16"/>
      <c r="BA64" s="16"/>
      <c r="BB64" s="16"/>
    </row>
    <row r="65" spans="1:54" ht="15.9" customHeight="1" x14ac:dyDescent="0.3">
      <c r="A65" s="57"/>
      <c r="B65" s="55">
        <v>62</v>
      </c>
      <c r="C65" s="55">
        <v>20</v>
      </c>
      <c r="D65" s="55">
        <v>40</v>
      </c>
      <c r="E65" s="55"/>
      <c r="F65" s="70">
        <v>3.4386574074074076E-2</v>
      </c>
      <c r="G65" s="71" t="s">
        <v>239</v>
      </c>
      <c r="H65" s="71" t="s">
        <v>850</v>
      </c>
      <c r="I65" s="72" t="s">
        <v>87</v>
      </c>
      <c r="J65" s="72" t="s">
        <v>39</v>
      </c>
      <c r="K65" s="72" t="s">
        <v>1</v>
      </c>
      <c r="L65" s="16"/>
      <c r="M65" s="16"/>
      <c r="N65" s="16"/>
      <c r="O65" s="16"/>
      <c r="P65" s="16"/>
      <c r="Q65" s="16"/>
      <c r="R65" s="16"/>
      <c r="S65" s="16">
        <f>$B65</f>
        <v>62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6"/>
      <c r="AI65" s="16"/>
      <c r="AJ65" s="16"/>
      <c r="AK65" s="16"/>
      <c r="AL65" s="16"/>
      <c r="AM65" s="16"/>
      <c r="AN65" s="16"/>
      <c r="AO65" s="16">
        <f>$D65</f>
        <v>40</v>
      </c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1:54" ht="15.9" customHeight="1" x14ac:dyDescent="0.3">
      <c r="A66" s="57"/>
      <c r="B66" s="55">
        <v>63</v>
      </c>
      <c r="C66" s="55">
        <v>21</v>
      </c>
      <c r="D66" s="55">
        <v>41</v>
      </c>
      <c r="E66" s="55"/>
      <c r="F66" s="70">
        <v>3.4467592592592591E-2</v>
      </c>
      <c r="G66" s="71" t="s">
        <v>82</v>
      </c>
      <c r="H66" s="71" t="s">
        <v>197</v>
      </c>
      <c r="I66" s="72" t="s">
        <v>87</v>
      </c>
      <c r="J66" s="72" t="s">
        <v>39</v>
      </c>
      <c r="K66" s="72" t="s">
        <v>1</v>
      </c>
      <c r="L66" s="16"/>
      <c r="M66" s="16"/>
      <c r="N66" s="16"/>
      <c r="O66" s="16"/>
      <c r="P66" s="16"/>
      <c r="Q66" s="16"/>
      <c r="R66" s="16"/>
      <c r="S66" s="16">
        <f>$B66</f>
        <v>63</v>
      </c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H66" s="16"/>
      <c r="AI66" s="16"/>
      <c r="AJ66" s="16"/>
      <c r="AK66" s="16"/>
      <c r="AL66" s="16"/>
      <c r="AM66" s="16"/>
      <c r="AN66" s="16"/>
      <c r="AO66" s="16">
        <f>$D66</f>
        <v>41</v>
      </c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</row>
    <row r="67" spans="1:54" ht="15.9" customHeight="1" x14ac:dyDescent="0.3">
      <c r="A67" s="57"/>
      <c r="B67" s="55">
        <v>64</v>
      </c>
      <c r="C67" s="55">
        <v>22</v>
      </c>
      <c r="D67" s="55">
        <v>42</v>
      </c>
      <c r="E67" s="55"/>
      <c r="F67" s="70">
        <v>3.453703703703704E-2</v>
      </c>
      <c r="G67" s="71" t="s">
        <v>97</v>
      </c>
      <c r="H67" s="71" t="s">
        <v>728</v>
      </c>
      <c r="I67" s="72" t="s">
        <v>87</v>
      </c>
      <c r="J67" s="72" t="s">
        <v>40</v>
      </c>
      <c r="K67" s="72" t="s">
        <v>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>
        <f>$B67</f>
        <v>64</v>
      </c>
      <c r="Y67" s="16"/>
      <c r="Z67" s="16"/>
      <c r="AA67" s="16"/>
      <c r="AB67" s="16"/>
      <c r="AC67" s="16"/>
      <c r="AD67" s="16"/>
      <c r="AE67" s="16"/>
      <c r="AF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>
        <f>$D67</f>
        <v>42</v>
      </c>
      <c r="AU67" s="16"/>
      <c r="AV67" s="16"/>
      <c r="AW67" s="16"/>
      <c r="AX67" s="16"/>
      <c r="AY67" s="16"/>
      <c r="AZ67" s="16"/>
      <c r="BA67" s="16"/>
      <c r="BB67" s="16"/>
    </row>
    <row r="68" spans="1:54" ht="15.9" customHeight="1" x14ac:dyDescent="0.3">
      <c r="A68" s="57"/>
      <c r="B68" s="55">
        <v>65</v>
      </c>
      <c r="C68" s="55"/>
      <c r="D68" s="55"/>
      <c r="E68" s="55"/>
      <c r="F68" s="70">
        <v>3.4606481481481481E-2</v>
      </c>
      <c r="G68" s="71" t="s">
        <v>851</v>
      </c>
      <c r="H68" s="71" t="s">
        <v>852</v>
      </c>
      <c r="I68" s="72" t="s">
        <v>74</v>
      </c>
      <c r="J68" s="72" t="s">
        <v>37</v>
      </c>
      <c r="K68" s="72" t="s">
        <v>1</v>
      </c>
      <c r="L68" s="16"/>
      <c r="M68" s="16">
        <f>$B68</f>
        <v>65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1:54" ht="15.9" customHeight="1" x14ac:dyDescent="0.3">
      <c r="A69" s="57"/>
      <c r="B69" s="55">
        <v>65</v>
      </c>
      <c r="C69" s="55">
        <v>23</v>
      </c>
      <c r="D69" s="55">
        <v>43</v>
      </c>
      <c r="E69" s="55"/>
      <c r="F69" s="70">
        <v>3.4606481481481481E-2</v>
      </c>
      <c r="G69" s="71" t="s">
        <v>93</v>
      </c>
      <c r="H69" s="71" t="s">
        <v>853</v>
      </c>
      <c r="I69" s="72" t="s">
        <v>87</v>
      </c>
      <c r="J69" s="72" t="s">
        <v>39</v>
      </c>
      <c r="K69" s="72" t="s">
        <v>1</v>
      </c>
      <c r="L69" s="16"/>
      <c r="M69" s="16"/>
      <c r="N69" s="16"/>
      <c r="O69" s="16"/>
      <c r="P69" s="16"/>
      <c r="Q69" s="16"/>
      <c r="R69" s="16"/>
      <c r="S69" s="16">
        <f>$B69</f>
        <v>65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H69" s="16"/>
      <c r="AI69" s="16"/>
      <c r="AJ69" s="16"/>
      <c r="AK69" s="16"/>
      <c r="AL69" s="16"/>
      <c r="AM69" s="16"/>
      <c r="AN69" s="16"/>
      <c r="AO69" s="16">
        <f>$D69</f>
        <v>43</v>
      </c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</row>
    <row r="70" spans="1:54" ht="15.9" customHeight="1" x14ac:dyDescent="0.3">
      <c r="A70" s="57"/>
      <c r="B70" s="55">
        <v>67</v>
      </c>
      <c r="C70" s="55">
        <v>24</v>
      </c>
      <c r="D70" s="55">
        <v>44</v>
      </c>
      <c r="E70" s="55"/>
      <c r="F70" s="70">
        <v>3.4652777777777775E-2</v>
      </c>
      <c r="G70" s="71" t="s">
        <v>195</v>
      </c>
      <c r="H70" s="71" t="s">
        <v>198</v>
      </c>
      <c r="I70" s="72" t="s">
        <v>87</v>
      </c>
      <c r="J70" s="72" t="s">
        <v>38</v>
      </c>
      <c r="K70" s="72" t="s">
        <v>1</v>
      </c>
      <c r="L70" s="16"/>
      <c r="M70" s="16"/>
      <c r="N70" s="16"/>
      <c r="O70" s="16"/>
      <c r="P70" s="16"/>
      <c r="Q70" s="16"/>
      <c r="R70" s="16">
        <f>$B70</f>
        <v>67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H70" s="16"/>
      <c r="AI70" s="16"/>
      <c r="AJ70" s="16"/>
      <c r="AK70" s="16"/>
      <c r="AL70" s="16"/>
      <c r="AM70" s="16"/>
      <c r="AN70" s="16">
        <f>$D70</f>
        <v>44</v>
      </c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</row>
    <row r="71" spans="1:54" ht="15.9" customHeight="1" x14ac:dyDescent="0.3">
      <c r="A71" s="51"/>
      <c r="B71" s="55">
        <v>68</v>
      </c>
      <c r="C71" s="55"/>
      <c r="D71" s="55"/>
      <c r="E71" s="55"/>
      <c r="F71" s="70">
        <v>3.471064814814815E-2</v>
      </c>
      <c r="G71" s="71" t="s">
        <v>132</v>
      </c>
      <c r="H71" s="71" t="s">
        <v>137</v>
      </c>
      <c r="I71" s="72" t="s">
        <v>74</v>
      </c>
      <c r="J71" s="72" t="s">
        <v>58</v>
      </c>
      <c r="K71" s="72" t="s">
        <v>1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>
        <f>$B71</f>
        <v>68</v>
      </c>
      <c r="AC71" s="16"/>
      <c r="AD71" s="16"/>
      <c r="AE71" s="16"/>
      <c r="AF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</row>
    <row r="72" spans="1:54" ht="15.9" customHeight="1" x14ac:dyDescent="0.3">
      <c r="A72" s="57"/>
      <c r="B72" s="55">
        <v>69</v>
      </c>
      <c r="C72" s="55">
        <v>18</v>
      </c>
      <c r="D72" s="55">
        <v>45</v>
      </c>
      <c r="E72" s="55"/>
      <c r="F72" s="70">
        <v>3.4826388888888886E-2</v>
      </c>
      <c r="G72" s="71" t="s">
        <v>118</v>
      </c>
      <c r="H72" s="71" t="s">
        <v>729</v>
      </c>
      <c r="I72" s="72" t="s">
        <v>90</v>
      </c>
      <c r="J72" s="72" t="s">
        <v>129</v>
      </c>
      <c r="K72" s="72" t="s">
        <v>1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>
        <f>$B72</f>
        <v>69</v>
      </c>
      <c r="AF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>
        <f>$D72</f>
        <v>45</v>
      </c>
      <c r="BB72" s="16"/>
    </row>
    <row r="73" spans="1:54" ht="15.9" customHeight="1" x14ac:dyDescent="0.3">
      <c r="A73" s="57"/>
      <c r="B73" s="55">
        <v>70</v>
      </c>
      <c r="C73" s="55">
        <v>25</v>
      </c>
      <c r="D73" s="55">
        <v>46</v>
      </c>
      <c r="E73" s="55"/>
      <c r="F73" s="70">
        <v>3.498842592592593E-2</v>
      </c>
      <c r="G73" s="71" t="s">
        <v>103</v>
      </c>
      <c r="H73" s="71" t="s">
        <v>108</v>
      </c>
      <c r="I73" s="72" t="s">
        <v>87</v>
      </c>
      <c r="J73" s="72" t="s">
        <v>41</v>
      </c>
      <c r="K73" s="72" t="s">
        <v>1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>
        <f>$B73</f>
        <v>70</v>
      </c>
      <c r="AB73" s="16"/>
      <c r="AC73" s="16"/>
      <c r="AD73" s="16"/>
      <c r="AE73" s="16"/>
      <c r="AF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>
        <f>$D73</f>
        <v>46</v>
      </c>
      <c r="AX73" s="16"/>
      <c r="AY73" s="16"/>
      <c r="AZ73" s="16"/>
      <c r="BA73" s="16"/>
      <c r="BB73" s="16"/>
    </row>
    <row r="74" spans="1:54" ht="15.9" customHeight="1" x14ac:dyDescent="0.3">
      <c r="A74" s="57"/>
      <c r="B74" s="55">
        <v>71</v>
      </c>
      <c r="C74" s="55">
        <v>26</v>
      </c>
      <c r="D74" s="55">
        <v>47</v>
      </c>
      <c r="E74" s="55"/>
      <c r="F74" s="70">
        <v>3.5011574074074077E-2</v>
      </c>
      <c r="G74" s="71" t="s">
        <v>80</v>
      </c>
      <c r="H74" s="71" t="s">
        <v>204</v>
      </c>
      <c r="I74" s="72" t="s">
        <v>87</v>
      </c>
      <c r="J74" s="72" t="s">
        <v>158</v>
      </c>
      <c r="K74" s="72" t="s">
        <v>1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>
        <f>$B74</f>
        <v>71</v>
      </c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>
        <f>$D74</f>
        <v>47</v>
      </c>
    </row>
    <row r="75" spans="1:54" ht="15.9" customHeight="1" x14ac:dyDescent="0.3">
      <c r="A75" s="51"/>
      <c r="B75" s="55">
        <v>71</v>
      </c>
      <c r="C75" s="55">
        <v>19</v>
      </c>
      <c r="D75" s="55">
        <v>47</v>
      </c>
      <c r="E75" s="55"/>
      <c r="F75" s="70">
        <v>3.5011574074074077E-2</v>
      </c>
      <c r="G75" s="71" t="s">
        <v>933</v>
      </c>
      <c r="H75" s="71" t="s">
        <v>675</v>
      </c>
      <c r="I75" s="72" t="s">
        <v>90</v>
      </c>
      <c r="J75" s="72" t="s">
        <v>54</v>
      </c>
      <c r="K75" s="72" t="s">
        <v>1</v>
      </c>
      <c r="L75" s="16"/>
      <c r="M75" s="16"/>
      <c r="N75" s="16"/>
      <c r="O75" s="16"/>
      <c r="P75" s="16">
        <f>$B75</f>
        <v>71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H75" s="16"/>
      <c r="AI75" s="16"/>
      <c r="AJ75" s="16"/>
      <c r="AK75" s="16"/>
      <c r="AL75" s="16">
        <f>$D75</f>
        <v>47</v>
      </c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</row>
    <row r="76" spans="1:54" ht="15.9" customHeight="1" x14ac:dyDescent="0.3">
      <c r="A76" s="57"/>
      <c r="B76" s="55">
        <v>73</v>
      </c>
      <c r="C76" s="55">
        <v>20</v>
      </c>
      <c r="D76" s="55">
        <v>49</v>
      </c>
      <c r="E76" s="55"/>
      <c r="F76" s="70">
        <v>3.5034722222222224E-2</v>
      </c>
      <c r="G76" s="71" t="s">
        <v>82</v>
      </c>
      <c r="H76" s="71" t="s">
        <v>94</v>
      </c>
      <c r="I76" s="72" t="s">
        <v>90</v>
      </c>
      <c r="J76" s="72" t="s">
        <v>40</v>
      </c>
      <c r="K76" s="72" t="s">
        <v>1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>
        <f>$B76</f>
        <v>73</v>
      </c>
      <c r="Y76" s="16"/>
      <c r="Z76" s="16"/>
      <c r="AA76" s="16"/>
      <c r="AB76" s="16"/>
      <c r="AC76" s="16"/>
      <c r="AD76" s="16"/>
      <c r="AE76" s="16"/>
      <c r="AF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>
        <f>$D76</f>
        <v>49</v>
      </c>
      <c r="AU76" s="16"/>
      <c r="AV76" s="16"/>
      <c r="AW76" s="16"/>
      <c r="AX76" s="16"/>
      <c r="AY76" s="16"/>
      <c r="AZ76" s="16"/>
      <c r="BA76" s="16"/>
      <c r="BB76" s="16"/>
    </row>
    <row r="77" spans="1:54" ht="15.9" customHeight="1" x14ac:dyDescent="0.3">
      <c r="A77" s="57"/>
      <c r="B77" s="55">
        <v>74</v>
      </c>
      <c r="C77" s="55">
        <v>21</v>
      </c>
      <c r="D77" s="55">
        <v>50</v>
      </c>
      <c r="E77" s="55"/>
      <c r="F77" s="70">
        <v>3.5069444444444445E-2</v>
      </c>
      <c r="G77" s="71" t="s">
        <v>91</v>
      </c>
      <c r="H77" s="71" t="s">
        <v>154</v>
      </c>
      <c r="I77" s="72" t="s">
        <v>90</v>
      </c>
      <c r="J77" s="72" t="s">
        <v>38</v>
      </c>
      <c r="K77" s="72" t="s">
        <v>1</v>
      </c>
      <c r="L77" s="16"/>
      <c r="M77" s="16"/>
      <c r="N77" s="16"/>
      <c r="O77" s="16"/>
      <c r="P77" s="16"/>
      <c r="Q77" s="16"/>
      <c r="R77" s="16">
        <f>$B77</f>
        <v>74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H77" s="16"/>
      <c r="AI77" s="16"/>
      <c r="AJ77" s="16"/>
      <c r="AK77" s="16"/>
      <c r="AL77" s="16"/>
      <c r="AM77" s="16"/>
      <c r="AN77" s="16">
        <f>$D77</f>
        <v>50</v>
      </c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</row>
    <row r="78" spans="1:54" ht="15.9" customHeight="1" x14ac:dyDescent="0.3">
      <c r="A78" s="57"/>
      <c r="B78" s="55">
        <v>75</v>
      </c>
      <c r="C78" s="55">
        <v>22</v>
      </c>
      <c r="D78" s="55">
        <v>51</v>
      </c>
      <c r="E78" s="57"/>
      <c r="F78" s="70">
        <v>3.5115740740740746E-2</v>
      </c>
      <c r="G78" s="71" t="s">
        <v>188</v>
      </c>
      <c r="H78" s="71" t="s">
        <v>854</v>
      </c>
      <c r="I78" s="73" t="s">
        <v>90</v>
      </c>
      <c r="J78" s="72" t="s">
        <v>37</v>
      </c>
      <c r="K78" s="72" t="s">
        <v>1</v>
      </c>
      <c r="L78" s="16"/>
      <c r="M78" s="16">
        <f>$B78</f>
        <v>75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H78" s="16"/>
      <c r="AI78" s="16">
        <f>$D78</f>
        <v>51</v>
      </c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</row>
    <row r="79" spans="1:54" ht="15.9" customHeight="1" x14ac:dyDescent="0.3">
      <c r="A79" s="57"/>
      <c r="B79" s="55">
        <v>76</v>
      </c>
      <c r="C79" s="55">
        <v>3</v>
      </c>
      <c r="D79" s="55">
        <v>52</v>
      </c>
      <c r="E79" s="55"/>
      <c r="F79" s="70">
        <v>3.515046296296296E-2</v>
      </c>
      <c r="G79" s="71" t="s">
        <v>216</v>
      </c>
      <c r="H79" s="71" t="s">
        <v>730</v>
      </c>
      <c r="I79" s="72" t="s">
        <v>96</v>
      </c>
      <c r="J79" s="72" t="s">
        <v>129</v>
      </c>
      <c r="K79" s="72" t="s">
        <v>1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>
        <f>$B79</f>
        <v>76</v>
      </c>
      <c r="AF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>
        <f>$D79</f>
        <v>52</v>
      </c>
      <c r="BB79" s="16"/>
    </row>
    <row r="80" spans="1:54" ht="15.9" customHeight="1" x14ac:dyDescent="0.3">
      <c r="A80" s="57"/>
      <c r="B80" s="55">
        <v>77</v>
      </c>
      <c r="C80" s="55">
        <v>4</v>
      </c>
      <c r="D80" s="55">
        <v>53</v>
      </c>
      <c r="E80" s="55"/>
      <c r="F80" s="70">
        <v>3.5196759259259254E-2</v>
      </c>
      <c r="G80" s="71" t="s">
        <v>212</v>
      </c>
      <c r="H80" s="71" t="s">
        <v>855</v>
      </c>
      <c r="I80" s="72" t="s">
        <v>96</v>
      </c>
      <c r="J80" s="72" t="s">
        <v>37</v>
      </c>
      <c r="K80" s="72" t="s">
        <v>1</v>
      </c>
      <c r="L80" s="16"/>
      <c r="M80" s="16">
        <f>$B80</f>
        <v>77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H80" s="16"/>
      <c r="AI80" s="16">
        <f>$D80</f>
        <v>53</v>
      </c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</row>
    <row r="81" spans="1:54" ht="15.9" customHeight="1" x14ac:dyDescent="0.3">
      <c r="A81" s="57"/>
      <c r="B81" s="55">
        <v>78</v>
      </c>
      <c r="C81" s="55">
        <v>23</v>
      </c>
      <c r="D81" s="55">
        <v>54</v>
      </c>
      <c r="E81" s="55"/>
      <c r="F81" s="70">
        <v>3.5219907407407408E-2</v>
      </c>
      <c r="G81" s="71" t="s">
        <v>856</v>
      </c>
      <c r="H81" s="71" t="s">
        <v>369</v>
      </c>
      <c r="I81" s="72" t="s">
        <v>90</v>
      </c>
      <c r="J81" s="72" t="s">
        <v>39</v>
      </c>
      <c r="K81" s="72" t="s">
        <v>1</v>
      </c>
      <c r="L81" s="16"/>
      <c r="M81" s="16"/>
      <c r="N81" s="16"/>
      <c r="O81" s="16"/>
      <c r="P81" s="16"/>
      <c r="Q81" s="16"/>
      <c r="R81" s="16"/>
      <c r="S81" s="16">
        <f>$B81</f>
        <v>78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H81" s="16"/>
      <c r="AI81" s="16"/>
      <c r="AJ81" s="16"/>
      <c r="AK81" s="16"/>
      <c r="AL81" s="16"/>
      <c r="AM81" s="16"/>
      <c r="AN81" s="16"/>
      <c r="AO81" s="16">
        <f>$D81</f>
        <v>54</v>
      </c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</row>
    <row r="82" spans="1:54" ht="15.9" customHeight="1" x14ac:dyDescent="0.3">
      <c r="A82" s="57"/>
      <c r="B82" s="55">
        <v>79</v>
      </c>
      <c r="C82" s="55">
        <v>27</v>
      </c>
      <c r="D82" s="55">
        <v>55</v>
      </c>
      <c r="E82" s="55"/>
      <c r="F82" s="70">
        <v>3.5393518518518519E-2</v>
      </c>
      <c r="G82" s="71" t="s">
        <v>447</v>
      </c>
      <c r="H82" s="71" t="s">
        <v>731</v>
      </c>
      <c r="I82" s="72" t="s">
        <v>87</v>
      </c>
      <c r="J82" s="72" t="s">
        <v>41</v>
      </c>
      <c r="K82" s="72" t="s">
        <v>1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f>$B82</f>
        <v>79</v>
      </c>
      <c r="AB82" s="16"/>
      <c r="AC82" s="16"/>
      <c r="AD82" s="16"/>
      <c r="AE82" s="16"/>
      <c r="AF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>
        <f>$D82</f>
        <v>55</v>
      </c>
      <c r="AX82" s="16"/>
      <c r="AY82" s="16"/>
      <c r="AZ82" s="16"/>
      <c r="BA82" s="16"/>
      <c r="BB82" s="16"/>
    </row>
    <row r="83" spans="1:54" ht="15.9" customHeight="1" x14ac:dyDescent="0.3">
      <c r="A83" s="57"/>
      <c r="B83" s="55">
        <v>80</v>
      </c>
      <c r="C83" s="55">
        <v>28</v>
      </c>
      <c r="D83" s="55">
        <v>56</v>
      </c>
      <c r="E83" s="55"/>
      <c r="F83" s="70">
        <v>3.5578703703703703E-2</v>
      </c>
      <c r="G83" s="71" t="s">
        <v>722</v>
      </c>
      <c r="H83" s="71" t="s">
        <v>356</v>
      </c>
      <c r="I83" s="72" t="s">
        <v>87</v>
      </c>
      <c r="J83" s="72" t="s">
        <v>38</v>
      </c>
      <c r="K83" s="72" t="s">
        <v>1</v>
      </c>
      <c r="L83" s="16"/>
      <c r="M83" s="16"/>
      <c r="N83" s="16"/>
      <c r="O83" s="16"/>
      <c r="P83" s="16"/>
      <c r="Q83" s="16"/>
      <c r="R83" s="16">
        <f>$B83</f>
        <v>80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H83" s="16"/>
      <c r="AI83" s="16"/>
      <c r="AJ83" s="16"/>
      <c r="AK83" s="16"/>
      <c r="AL83" s="16"/>
      <c r="AM83" s="16"/>
      <c r="AN83" s="16">
        <f>$D83</f>
        <v>56</v>
      </c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</row>
    <row r="84" spans="1:54" ht="15.9" customHeight="1" x14ac:dyDescent="0.3">
      <c r="A84" s="57"/>
      <c r="B84" s="55">
        <v>80</v>
      </c>
      <c r="C84" s="55">
        <v>28</v>
      </c>
      <c r="D84" s="55">
        <v>56</v>
      </c>
      <c r="E84" s="57"/>
      <c r="F84" s="70">
        <v>3.5578703703703703E-2</v>
      </c>
      <c r="G84" s="71" t="s">
        <v>91</v>
      </c>
      <c r="H84" s="71" t="s">
        <v>732</v>
      </c>
      <c r="I84" s="72" t="s">
        <v>87</v>
      </c>
      <c r="J84" s="72" t="s">
        <v>129</v>
      </c>
      <c r="K84" s="72" t="s">
        <v>1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>
        <f>$B84</f>
        <v>80</v>
      </c>
      <c r="AF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>
        <f>$D84</f>
        <v>56</v>
      </c>
      <c r="BB84" s="16"/>
    </row>
    <row r="85" spans="1:54" ht="15.9" customHeight="1" x14ac:dyDescent="0.3">
      <c r="A85" s="51"/>
      <c r="B85" s="55">
        <v>82</v>
      </c>
      <c r="C85" s="55">
        <v>5</v>
      </c>
      <c r="D85" s="55">
        <v>58</v>
      </c>
      <c r="E85" s="55"/>
      <c r="F85" s="70">
        <v>3.5636574074074077E-2</v>
      </c>
      <c r="G85" s="71" t="s">
        <v>117</v>
      </c>
      <c r="H85" s="71" t="s">
        <v>934</v>
      </c>
      <c r="I85" s="72" t="s">
        <v>96</v>
      </c>
      <c r="J85" s="72" t="s">
        <v>24</v>
      </c>
      <c r="K85" s="72" t="s">
        <v>1</v>
      </c>
      <c r="L85" s="16"/>
      <c r="M85" s="16"/>
      <c r="N85" s="16"/>
      <c r="O85" s="16"/>
      <c r="P85" s="16"/>
      <c r="Q85" s="16"/>
      <c r="R85" s="16"/>
      <c r="S85" s="16"/>
      <c r="T85" s="16">
        <f>$B85</f>
        <v>82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H85" s="16"/>
      <c r="AI85" s="16"/>
      <c r="AJ85" s="16"/>
      <c r="AK85" s="16"/>
      <c r="AL85" s="16"/>
      <c r="AM85" s="16"/>
      <c r="AN85" s="16"/>
      <c r="AO85" s="16"/>
      <c r="AP85" s="16">
        <f>$D85</f>
        <v>58</v>
      </c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</row>
    <row r="86" spans="1:54" ht="15.9" customHeight="1" x14ac:dyDescent="0.3">
      <c r="A86" s="57"/>
      <c r="B86" s="55">
        <v>83</v>
      </c>
      <c r="C86" s="55">
        <v>30</v>
      </c>
      <c r="D86" s="55">
        <v>59</v>
      </c>
      <c r="E86" s="55"/>
      <c r="F86" s="70">
        <v>3.5717592592592592E-2</v>
      </c>
      <c r="G86" s="71" t="s">
        <v>97</v>
      </c>
      <c r="H86" s="71" t="s">
        <v>857</v>
      </c>
      <c r="I86" s="72" t="s">
        <v>87</v>
      </c>
      <c r="J86" s="72" t="s">
        <v>39</v>
      </c>
      <c r="K86" s="72" t="s">
        <v>1</v>
      </c>
      <c r="L86" s="16"/>
      <c r="M86" s="16"/>
      <c r="N86" s="16"/>
      <c r="O86" s="16"/>
      <c r="P86" s="16"/>
      <c r="Q86" s="16"/>
      <c r="R86" s="16"/>
      <c r="S86" s="16">
        <f>$B86</f>
        <v>83</v>
      </c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H86" s="16"/>
      <c r="AI86" s="16"/>
      <c r="AJ86" s="16"/>
      <c r="AK86" s="16"/>
      <c r="AL86" s="16"/>
      <c r="AM86" s="16"/>
      <c r="AN86" s="16"/>
      <c r="AO86" s="16">
        <f>$D86</f>
        <v>59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</row>
    <row r="87" spans="1:54" ht="15.9" customHeight="1" x14ac:dyDescent="0.3">
      <c r="A87" s="57"/>
      <c r="B87" s="55">
        <v>84</v>
      </c>
      <c r="C87" s="55">
        <v>6</v>
      </c>
      <c r="D87" s="55">
        <v>60</v>
      </c>
      <c r="E87" s="55"/>
      <c r="F87" s="70">
        <v>3.5740740740740747E-2</v>
      </c>
      <c r="G87" s="71" t="s">
        <v>142</v>
      </c>
      <c r="H87" s="71" t="s">
        <v>858</v>
      </c>
      <c r="I87" s="72" t="s">
        <v>96</v>
      </c>
      <c r="J87" s="72" t="s">
        <v>158</v>
      </c>
      <c r="K87" s="72" t="s">
        <v>1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>
        <f>$B87</f>
        <v>84</v>
      </c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>
        <f>$D87</f>
        <v>60</v>
      </c>
    </row>
    <row r="88" spans="1:54" ht="15.9" customHeight="1" x14ac:dyDescent="0.3">
      <c r="A88" s="57"/>
      <c r="B88" s="55">
        <v>85</v>
      </c>
      <c r="C88" s="55"/>
      <c r="D88" s="55"/>
      <c r="E88" s="55"/>
      <c r="F88" s="70">
        <v>3.5798611111111107E-2</v>
      </c>
      <c r="G88" s="71" t="s">
        <v>733</v>
      </c>
      <c r="H88" s="71" t="s">
        <v>734</v>
      </c>
      <c r="I88" s="72" t="s">
        <v>74</v>
      </c>
      <c r="J88" s="72" t="s">
        <v>129</v>
      </c>
      <c r="K88" s="72" t="s">
        <v>1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>
        <f>$B88</f>
        <v>85</v>
      </c>
      <c r="AF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</row>
    <row r="89" spans="1:54" ht="15.9" customHeight="1" x14ac:dyDescent="0.3">
      <c r="A89" s="57"/>
      <c r="B89" s="55">
        <v>85</v>
      </c>
      <c r="C89" s="55">
        <v>31</v>
      </c>
      <c r="D89" s="55">
        <v>61</v>
      </c>
      <c r="E89" s="57"/>
      <c r="F89" s="70">
        <v>3.5798611111111107E-2</v>
      </c>
      <c r="G89" s="71" t="s">
        <v>735</v>
      </c>
      <c r="H89" s="71" t="s">
        <v>736</v>
      </c>
      <c r="I89" s="72" t="s">
        <v>87</v>
      </c>
      <c r="J89" s="72" t="s">
        <v>129</v>
      </c>
      <c r="K89" s="72" t="s">
        <v>1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>
        <f>$B89</f>
        <v>85</v>
      </c>
      <c r="AF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>
        <f>$D89</f>
        <v>61</v>
      </c>
      <c r="BB89" s="16"/>
    </row>
    <row r="90" spans="1:54" ht="15.9" customHeight="1" x14ac:dyDescent="0.3">
      <c r="A90" s="51"/>
      <c r="B90" s="55">
        <v>87</v>
      </c>
      <c r="C90" s="55"/>
      <c r="D90" s="55"/>
      <c r="E90" s="55"/>
      <c r="F90" s="70">
        <v>3.5856481481481482E-2</v>
      </c>
      <c r="G90" s="71" t="s">
        <v>935</v>
      </c>
      <c r="H90" s="71" t="s">
        <v>936</v>
      </c>
      <c r="I90" s="72" t="s">
        <v>74</v>
      </c>
      <c r="J90" s="72" t="s">
        <v>54</v>
      </c>
      <c r="K90" s="72" t="s">
        <v>1</v>
      </c>
      <c r="L90" s="16"/>
      <c r="M90" s="16"/>
      <c r="N90" s="16"/>
      <c r="O90" s="16"/>
      <c r="P90" s="16">
        <f>$B90</f>
        <v>87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</row>
    <row r="91" spans="1:54" ht="15.9" customHeight="1" x14ac:dyDescent="0.3">
      <c r="A91" s="51"/>
      <c r="B91" s="55">
        <v>88</v>
      </c>
      <c r="C91" s="55">
        <v>32</v>
      </c>
      <c r="D91" s="55">
        <v>62</v>
      </c>
      <c r="E91" s="55"/>
      <c r="F91" s="70">
        <v>3.5902777777777777E-2</v>
      </c>
      <c r="G91" s="71" t="s">
        <v>805</v>
      </c>
      <c r="H91" s="71" t="s">
        <v>937</v>
      </c>
      <c r="I91" s="72" t="s">
        <v>87</v>
      </c>
      <c r="J91" s="72" t="s">
        <v>66</v>
      </c>
      <c r="K91" s="72" t="s">
        <v>1</v>
      </c>
      <c r="L91" s="16"/>
      <c r="M91" s="16"/>
      <c r="N91" s="16"/>
      <c r="O91" s="16"/>
      <c r="P91" s="16"/>
      <c r="Q91" s="16">
        <f>$B91</f>
        <v>88</v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6"/>
      <c r="AM91" s="16">
        <f>$D91</f>
        <v>62</v>
      </c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</row>
    <row r="92" spans="1:54" ht="15.9" customHeight="1" x14ac:dyDescent="0.3">
      <c r="A92" s="57"/>
      <c r="B92" s="55">
        <v>89</v>
      </c>
      <c r="C92" s="55">
        <v>24</v>
      </c>
      <c r="D92" s="55">
        <v>63</v>
      </c>
      <c r="E92" s="55"/>
      <c r="F92" s="70">
        <v>3.6087962962962968E-2</v>
      </c>
      <c r="G92" s="71" t="s">
        <v>737</v>
      </c>
      <c r="H92" s="71" t="s">
        <v>738</v>
      </c>
      <c r="I92" s="72" t="s">
        <v>90</v>
      </c>
      <c r="J92" s="72" t="s">
        <v>26</v>
      </c>
      <c r="K92" s="72" t="s">
        <v>1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>
        <f>$B92</f>
        <v>89</v>
      </c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>
        <f>$D92</f>
        <v>63</v>
      </c>
      <c r="AV92" s="16"/>
      <c r="AW92" s="16"/>
      <c r="AX92" s="16"/>
      <c r="AY92" s="16"/>
      <c r="AZ92" s="16"/>
      <c r="BA92" s="16"/>
      <c r="BB92" s="16"/>
    </row>
    <row r="93" spans="1:54" ht="15.9" customHeight="1" x14ac:dyDescent="0.3">
      <c r="A93" s="57"/>
      <c r="B93" s="55">
        <v>90</v>
      </c>
      <c r="C93" s="55">
        <v>33</v>
      </c>
      <c r="D93" s="55">
        <v>64</v>
      </c>
      <c r="E93" s="57"/>
      <c r="F93" s="70">
        <v>3.6111111111111115E-2</v>
      </c>
      <c r="G93" s="71" t="s">
        <v>91</v>
      </c>
      <c r="H93" s="71" t="s">
        <v>739</v>
      </c>
      <c r="I93" s="72" t="s">
        <v>87</v>
      </c>
      <c r="J93" s="72" t="s">
        <v>41</v>
      </c>
      <c r="K93" s="72" t="s">
        <v>1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f>$B93</f>
        <v>90</v>
      </c>
      <c r="AB93" s="16"/>
      <c r="AC93" s="16"/>
      <c r="AD93" s="16"/>
      <c r="AE93" s="16"/>
      <c r="AF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>
        <f>$D93</f>
        <v>64</v>
      </c>
      <c r="AX93" s="16"/>
      <c r="AY93" s="16"/>
      <c r="AZ93" s="16"/>
      <c r="BA93" s="16"/>
      <c r="BB93" s="16"/>
    </row>
    <row r="94" spans="1:54" ht="15.9" customHeight="1" x14ac:dyDescent="0.3">
      <c r="A94" s="57"/>
      <c r="B94" s="55">
        <v>91</v>
      </c>
      <c r="C94" s="55">
        <v>34</v>
      </c>
      <c r="D94" s="55">
        <v>65</v>
      </c>
      <c r="E94" s="55"/>
      <c r="F94" s="70">
        <v>3.6157407407407409E-2</v>
      </c>
      <c r="G94" s="71" t="s">
        <v>210</v>
      </c>
      <c r="H94" s="71" t="s">
        <v>859</v>
      </c>
      <c r="I94" s="72" t="s">
        <v>87</v>
      </c>
      <c r="J94" s="72" t="s">
        <v>77</v>
      </c>
      <c r="K94" s="72" t="s">
        <v>1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>
        <f>$B94</f>
        <v>91</v>
      </c>
      <c r="X94" s="16"/>
      <c r="Y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>
        <f>$D94</f>
        <v>65</v>
      </c>
      <c r="AT94" s="16"/>
      <c r="AU94" s="16"/>
      <c r="AV94" s="16"/>
      <c r="AW94" s="16"/>
      <c r="AX94" s="16"/>
      <c r="AY94" s="16"/>
      <c r="AZ94" s="16"/>
      <c r="BA94" s="16"/>
      <c r="BB94" s="16"/>
    </row>
    <row r="95" spans="1:54" ht="15.9" customHeight="1" x14ac:dyDescent="0.3">
      <c r="A95" s="57"/>
      <c r="B95" s="55">
        <v>92</v>
      </c>
      <c r="C95" s="55">
        <v>25</v>
      </c>
      <c r="D95" s="55">
        <v>66</v>
      </c>
      <c r="E95" s="55"/>
      <c r="F95" s="70">
        <v>3.6215277777777777E-2</v>
      </c>
      <c r="G95" s="71" t="s">
        <v>860</v>
      </c>
      <c r="H95" s="71" t="s">
        <v>861</v>
      </c>
      <c r="I95" s="72" t="s">
        <v>90</v>
      </c>
      <c r="J95" s="72" t="s">
        <v>83</v>
      </c>
      <c r="K95" s="72" t="s">
        <v>1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f>$B95</f>
        <v>92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>
        <f>$D95</f>
        <v>66</v>
      </c>
      <c r="AS95" s="16"/>
      <c r="AT95" s="16"/>
      <c r="AU95" s="16"/>
      <c r="AV95" s="16"/>
      <c r="AW95" s="16"/>
      <c r="AX95" s="16"/>
      <c r="AY95" s="16"/>
      <c r="AZ95" s="16"/>
      <c r="BA95" s="16"/>
      <c r="BB95" s="16"/>
    </row>
    <row r="96" spans="1:54" ht="15.9" customHeight="1" x14ac:dyDescent="0.3">
      <c r="A96" s="51"/>
      <c r="B96" s="55">
        <v>93</v>
      </c>
      <c r="C96" s="55">
        <v>26</v>
      </c>
      <c r="D96" s="55">
        <v>67</v>
      </c>
      <c r="E96" s="55"/>
      <c r="F96" s="70">
        <v>3.6273148148148145E-2</v>
      </c>
      <c r="G96" s="71" t="s">
        <v>141</v>
      </c>
      <c r="H96" s="71" t="s">
        <v>135</v>
      </c>
      <c r="I96" s="72" t="s">
        <v>90</v>
      </c>
      <c r="J96" s="72" t="s">
        <v>58</v>
      </c>
      <c r="K96" s="72" t="s">
        <v>1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>
        <f>$B96</f>
        <v>93</v>
      </c>
      <c r="AC96" s="16"/>
      <c r="AD96" s="16"/>
      <c r="AE96" s="16"/>
      <c r="AF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>
        <f>$D96</f>
        <v>67</v>
      </c>
      <c r="AY96" s="16"/>
      <c r="AZ96" s="16"/>
      <c r="BA96" s="16"/>
      <c r="BB96" s="16"/>
    </row>
    <row r="97" spans="1:54" ht="15.9" customHeight="1" x14ac:dyDescent="0.3">
      <c r="A97" s="51"/>
      <c r="B97" s="55">
        <v>93</v>
      </c>
      <c r="C97" s="55">
        <v>7</v>
      </c>
      <c r="D97" s="55">
        <v>67</v>
      </c>
      <c r="E97" s="55"/>
      <c r="F97" s="70">
        <v>3.6273148148148145E-2</v>
      </c>
      <c r="G97" s="71" t="s">
        <v>217</v>
      </c>
      <c r="H97" s="71" t="s">
        <v>938</v>
      </c>
      <c r="I97" s="72" t="s">
        <v>96</v>
      </c>
      <c r="J97" s="72" t="s">
        <v>58</v>
      </c>
      <c r="K97" s="72" t="s">
        <v>1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>
        <f>$B97</f>
        <v>93</v>
      </c>
      <c r="AC97" s="16"/>
      <c r="AD97" s="16"/>
      <c r="AE97" s="16"/>
      <c r="AF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>
        <f>$D97</f>
        <v>67</v>
      </c>
      <c r="AY97" s="16"/>
      <c r="AZ97" s="16"/>
      <c r="BA97" s="16"/>
      <c r="BB97" s="16"/>
    </row>
    <row r="98" spans="1:54" ht="15.9" customHeight="1" x14ac:dyDescent="0.3">
      <c r="A98" s="57"/>
      <c r="B98" s="55">
        <v>95</v>
      </c>
      <c r="C98" s="55">
        <v>27</v>
      </c>
      <c r="D98" s="55">
        <v>69</v>
      </c>
      <c r="E98" s="55"/>
      <c r="F98" s="70">
        <v>3.636574074074074E-2</v>
      </c>
      <c r="G98" s="71" t="s">
        <v>86</v>
      </c>
      <c r="H98" s="71" t="s">
        <v>740</v>
      </c>
      <c r="I98" s="72" t="s">
        <v>90</v>
      </c>
      <c r="J98" s="72" t="s">
        <v>38</v>
      </c>
      <c r="K98" s="72" t="s">
        <v>1</v>
      </c>
      <c r="L98" s="16"/>
      <c r="M98" s="16"/>
      <c r="N98" s="16"/>
      <c r="O98" s="16"/>
      <c r="P98" s="16"/>
      <c r="Q98" s="16"/>
      <c r="R98" s="16">
        <f>$B98</f>
        <v>95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6"/>
      <c r="AM98" s="16"/>
      <c r="AN98" s="16">
        <f>$D98</f>
        <v>69</v>
      </c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</row>
    <row r="99" spans="1:54" ht="15.9" customHeight="1" x14ac:dyDescent="0.3">
      <c r="A99" s="51"/>
      <c r="B99" s="55">
        <v>96</v>
      </c>
      <c r="C99" s="55">
        <v>28</v>
      </c>
      <c r="D99" s="55">
        <v>70</v>
      </c>
      <c r="E99" s="55"/>
      <c r="F99" s="70">
        <v>3.6458333333333336E-2</v>
      </c>
      <c r="G99" s="71" t="s">
        <v>217</v>
      </c>
      <c r="H99" s="71" t="s">
        <v>939</v>
      </c>
      <c r="I99" s="72" t="s">
        <v>90</v>
      </c>
      <c r="J99" s="72" t="s">
        <v>66</v>
      </c>
      <c r="K99" s="72" t="s">
        <v>1</v>
      </c>
      <c r="L99" s="16"/>
      <c r="M99" s="16"/>
      <c r="N99" s="16"/>
      <c r="O99" s="16"/>
      <c r="P99" s="16"/>
      <c r="Q99" s="16">
        <f>$B99</f>
        <v>96</v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6"/>
      <c r="AM99" s="16">
        <f>$D99</f>
        <v>70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</row>
    <row r="100" spans="1:54" ht="15.9" customHeight="1" x14ac:dyDescent="0.3">
      <c r="A100" s="51"/>
      <c r="B100" s="55">
        <v>97</v>
      </c>
      <c r="C100" s="55">
        <v>29</v>
      </c>
      <c r="D100" s="55">
        <v>71</v>
      </c>
      <c r="E100" s="55"/>
      <c r="F100" s="70">
        <v>3.6527777777777777E-2</v>
      </c>
      <c r="G100" s="71" t="s">
        <v>97</v>
      </c>
      <c r="H100" s="71" t="s">
        <v>940</v>
      </c>
      <c r="I100" s="72" t="s">
        <v>90</v>
      </c>
      <c r="J100" s="72" t="s">
        <v>66</v>
      </c>
      <c r="K100" s="72" t="s">
        <v>1</v>
      </c>
      <c r="L100" s="16"/>
      <c r="M100" s="16"/>
      <c r="N100" s="16"/>
      <c r="O100" s="16"/>
      <c r="P100" s="16"/>
      <c r="Q100" s="16">
        <f>$B100</f>
        <v>97</v>
      </c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6"/>
      <c r="AM100" s="16">
        <f>$D100</f>
        <v>71</v>
      </c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</row>
    <row r="101" spans="1:54" ht="15.9" customHeight="1" x14ac:dyDescent="0.3">
      <c r="A101" s="57"/>
      <c r="B101" s="55">
        <v>98</v>
      </c>
      <c r="C101" s="55">
        <v>8</v>
      </c>
      <c r="D101" s="55">
        <v>72</v>
      </c>
      <c r="E101" s="55"/>
      <c r="F101" s="70">
        <v>3.6550925925925924E-2</v>
      </c>
      <c r="G101" s="71" t="s">
        <v>741</v>
      </c>
      <c r="H101" s="71" t="s">
        <v>742</v>
      </c>
      <c r="I101" s="72" t="s">
        <v>96</v>
      </c>
      <c r="J101" s="72" t="s">
        <v>38</v>
      </c>
      <c r="K101" s="72" t="s">
        <v>1</v>
      </c>
      <c r="L101" s="16"/>
      <c r="M101" s="16"/>
      <c r="N101" s="16"/>
      <c r="O101" s="16"/>
      <c r="P101" s="16"/>
      <c r="Q101" s="16"/>
      <c r="R101" s="16">
        <f>$B101</f>
        <v>98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6"/>
      <c r="AM101" s="16"/>
      <c r="AN101" s="16">
        <f>$D101</f>
        <v>72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</row>
    <row r="102" spans="1:54" ht="15.9" customHeight="1" x14ac:dyDescent="0.3">
      <c r="A102" s="57"/>
      <c r="B102" s="55">
        <v>99</v>
      </c>
      <c r="C102" s="55">
        <v>30</v>
      </c>
      <c r="D102" s="55">
        <v>73</v>
      </c>
      <c r="E102" s="55"/>
      <c r="F102" s="70">
        <v>3.6574074074074071E-2</v>
      </c>
      <c r="G102" s="71" t="s">
        <v>743</v>
      </c>
      <c r="H102" s="71" t="s">
        <v>744</v>
      </c>
      <c r="I102" s="72" t="s">
        <v>90</v>
      </c>
      <c r="J102" s="72" t="s">
        <v>129</v>
      </c>
      <c r="K102" s="72" t="s">
        <v>1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>
        <f>$B102</f>
        <v>99</v>
      </c>
      <c r="AF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>
        <f>$D102</f>
        <v>73</v>
      </c>
      <c r="BB102" s="16"/>
    </row>
    <row r="103" spans="1:54" ht="15.9" customHeight="1" x14ac:dyDescent="0.3">
      <c r="A103" s="57"/>
      <c r="B103" s="55">
        <v>100</v>
      </c>
      <c r="C103" s="55">
        <v>31</v>
      </c>
      <c r="D103" s="55">
        <v>74</v>
      </c>
      <c r="E103" s="55"/>
      <c r="F103" s="70">
        <v>3.6620370370370373E-2</v>
      </c>
      <c r="G103" s="71" t="s">
        <v>188</v>
      </c>
      <c r="H103" s="71" t="s">
        <v>745</v>
      </c>
      <c r="I103" s="72" t="s">
        <v>90</v>
      </c>
      <c r="J103" s="72" t="s">
        <v>38</v>
      </c>
      <c r="K103" s="72" t="s">
        <v>1</v>
      </c>
      <c r="L103" s="16"/>
      <c r="M103" s="16"/>
      <c r="N103" s="16"/>
      <c r="O103" s="16"/>
      <c r="P103" s="16"/>
      <c r="Q103" s="16"/>
      <c r="R103" s="16">
        <f>$B103</f>
        <v>100</v>
      </c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H103" s="16"/>
      <c r="AI103" s="16"/>
      <c r="AJ103" s="16"/>
      <c r="AK103" s="16"/>
      <c r="AL103" s="16"/>
      <c r="AM103" s="16"/>
      <c r="AN103" s="16">
        <f>$D103</f>
        <v>74</v>
      </c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</row>
    <row r="104" spans="1:54" ht="15.9" customHeight="1" x14ac:dyDescent="0.3">
      <c r="A104" s="57"/>
      <c r="B104" s="55">
        <v>101</v>
      </c>
      <c r="C104" s="55">
        <v>32</v>
      </c>
      <c r="D104" s="55">
        <v>75</v>
      </c>
      <c r="E104" s="55"/>
      <c r="F104" s="70">
        <v>3.664351851851852E-2</v>
      </c>
      <c r="G104" s="71" t="s">
        <v>82</v>
      </c>
      <c r="H104" s="71" t="s">
        <v>746</v>
      </c>
      <c r="I104" s="72" t="s">
        <v>90</v>
      </c>
      <c r="J104" s="72" t="s">
        <v>26</v>
      </c>
      <c r="K104" s="72" t="s">
        <v>1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>
        <f>$B104</f>
        <v>101</v>
      </c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>
        <f>$D104</f>
        <v>75</v>
      </c>
      <c r="AV104" s="16"/>
      <c r="AW104" s="16"/>
      <c r="AX104" s="16"/>
      <c r="AY104" s="16"/>
      <c r="AZ104" s="16"/>
      <c r="BA104" s="16"/>
      <c r="BB104" s="16"/>
    </row>
    <row r="105" spans="1:54" ht="15.9" customHeight="1" x14ac:dyDescent="0.3">
      <c r="A105" s="57"/>
      <c r="B105" s="55">
        <v>102</v>
      </c>
      <c r="C105" s="55">
        <v>9</v>
      </c>
      <c r="D105" s="55">
        <v>76</v>
      </c>
      <c r="E105" s="55"/>
      <c r="F105" s="70">
        <v>3.6759259259259255E-2</v>
      </c>
      <c r="G105" s="71" t="s">
        <v>193</v>
      </c>
      <c r="H105" s="71" t="s">
        <v>862</v>
      </c>
      <c r="I105" s="72" t="s">
        <v>96</v>
      </c>
      <c r="J105" s="74" t="s">
        <v>77</v>
      </c>
      <c r="K105" s="72" t="s">
        <v>1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>
        <f>$B105</f>
        <v>102</v>
      </c>
      <c r="X105" s="16"/>
      <c r="Y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>
        <f>$D105</f>
        <v>76</v>
      </c>
      <c r="AT105" s="16"/>
      <c r="AU105" s="16"/>
      <c r="AV105" s="16"/>
      <c r="AW105" s="16"/>
      <c r="AX105" s="16"/>
      <c r="AY105" s="16"/>
      <c r="AZ105" s="16"/>
      <c r="BA105" s="16"/>
      <c r="BB105" s="16"/>
    </row>
    <row r="106" spans="1:54" ht="15.9" customHeight="1" x14ac:dyDescent="0.3">
      <c r="A106" s="57"/>
      <c r="B106" s="55">
        <v>102</v>
      </c>
      <c r="C106" s="55">
        <v>2</v>
      </c>
      <c r="D106" s="55">
        <v>76</v>
      </c>
      <c r="E106" s="55"/>
      <c r="F106" s="70">
        <v>3.6759259259259255E-2</v>
      </c>
      <c r="G106" s="71" t="s">
        <v>215</v>
      </c>
      <c r="H106" s="71" t="s">
        <v>863</v>
      </c>
      <c r="I106" s="72" t="s">
        <v>122</v>
      </c>
      <c r="J106" s="74" t="s">
        <v>158</v>
      </c>
      <c r="K106" s="72" t="s">
        <v>1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>
        <f>$B106</f>
        <v>102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>
        <f>$D106</f>
        <v>76</v>
      </c>
    </row>
    <row r="107" spans="1:54" ht="15.9" customHeight="1" x14ac:dyDescent="0.3">
      <c r="A107" s="51"/>
      <c r="B107" s="55">
        <v>104</v>
      </c>
      <c r="C107" s="55">
        <v>10</v>
      </c>
      <c r="D107" s="55">
        <v>78</v>
      </c>
      <c r="E107" s="55"/>
      <c r="F107" s="70">
        <v>3.6770833333333336E-2</v>
      </c>
      <c r="G107" s="71" t="s">
        <v>941</v>
      </c>
      <c r="H107" s="71" t="s">
        <v>114</v>
      </c>
      <c r="I107" s="72" t="s">
        <v>96</v>
      </c>
      <c r="J107" s="72" t="s">
        <v>54</v>
      </c>
      <c r="K107" s="72" t="s">
        <v>1</v>
      </c>
      <c r="L107" s="16"/>
      <c r="M107" s="16"/>
      <c r="N107" s="16"/>
      <c r="O107" s="16"/>
      <c r="P107" s="16">
        <f>$B107</f>
        <v>104</v>
      </c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6">
        <f>$D107</f>
        <v>78</v>
      </c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</row>
    <row r="108" spans="1:54" ht="15.9" customHeight="1" x14ac:dyDescent="0.3">
      <c r="A108" s="51"/>
      <c r="B108" s="55">
        <v>105</v>
      </c>
      <c r="C108" s="55">
        <v>11</v>
      </c>
      <c r="D108" s="55">
        <v>79</v>
      </c>
      <c r="E108" s="55"/>
      <c r="F108" s="70">
        <v>3.7037037037037042E-2</v>
      </c>
      <c r="G108" s="71" t="s">
        <v>942</v>
      </c>
      <c r="H108" s="71" t="s">
        <v>943</v>
      </c>
      <c r="I108" s="72" t="s">
        <v>96</v>
      </c>
      <c r="J108" s="74" t="s">
        <v>23</v>
      </c>
      <c r="K108" s="72" t="s">
        <v>1</v>
      </c>
      <c r="L108" s="16"/>
      <c r="M108" s="16"/>
      <c r="N108" s="16">
        <f>$B108</f>
        <v>105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H108" s="16"/>
      <c r="AI108" s="16"/>
      <c r="AJ108" s="16">
        <f>$D108</f>
        <v>79</v>
      </c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</row>
    <row r="109" spans="1:54" ht="15.9" customHeight="1" x14ac:dyDescent="0.3">
      <c r="A109" s="57"/>
      <c r="B109" s="55">
        <v>106</v>
      </c>
      <c r="C109" s="55">
        <v>33</v>
      </c>
      <c r="D109" s="55">
        <v>80</v>
      </c>
      <c r="E109" s="55"/>
      <c r="F109" s="70">
        <v>3.7222222222222219E-2</v>
      </c>
      <c r="G109" s="71" t="s">
        <v>82</v>
      </c>
      <c r="H109" s="71" t="s">
        <v>644</v>
      </c>
      <c r="I109" s="72" t="s">
        <v>90</v>
      </c>
      <c r="J109" s="72" t="s">
        <v>39</v>
      </c>
      <c r="K109" s="72" t="s">
        <v>1</v>
      </c>
      <c r="L109" s="16"/>
      <c r="M109" s="16"/>
      <c r="N109" s="16"/>
      <c r="O109" s="16"/>
      <c r="P109" s="16"/>
      <c r="Q109" s="16"/>
      <c r="R109" s="16"/>
      <c r="S109" s="16">
        <f>$B109</f>
        <v>106</v>
      </c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H109" s="16"/>
      <c r="AI109" s="16"/>
      <c r="AJ109" s="16"/>
      <c r="AK109" s="16"/>
      <c r="AL109" s="16"/>
      <c r="AM109" s="16"/>
      <c r="AN109" s="16"/>
      <c r="AO109" s="16">
        <f>$D109</f>
        <v>80</v>
      </c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</row>
    <row r="110" spans="1:54" ht="15.9" customHeight="1" x14ac:dyDescent="0.3">
      <c r="A110" s="57"/>
      <c r="B110" s="55">
        <v>107</v>
      </c>
      <c r="C110" s="55">
        <v>35</v>
      </c>
      <c r="D110" s="55">
        <v>81</v>
      </c>
      <c r="E110" s="57"/>
      <c r="F110" s="70">
        <v>3.72337962962963E-2</v>
      </c>
      <c r="G110" s="71" t="s">
        <v>747</v>
      </c>
      <c r="H110" s="71" t="s">
        <v>748</v>
      </c>
      <c r="I110" s="72" t="s">
        <v>87</v>
      </c>
      <c r="J110" s="72" t="s">
        <v>129</v>
      </c>
      <c r="K110" s="72" t="s">
        <v>1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>
        <f>$B110</f>
        <v>107</v>
      </c>
      <c r="AF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>
        <f>$D110</f>
        <v>81</v>
      </c>
      <c r="BB110" s="16"/>
    </row>
    <row r="111" spans="1:54" ht="15.9" customHeight="1" x14ac:dyDescent="0.3">
      <c r="A111" s="57"/>
      <c r="B111" s="55">
        <v>108</v>
      </c>
      <c r="C111" s="55">
        <v>36</v>
      </c>
      <c r="D111" s="55">
        <v>82</v>
      </c>
      <c r="E111" s="55"/>
      <c r="F111" s="70">
        <v>3.7245370370370366E-2</v>
      </c>
      <c r="G111" s="71" t="s">
        <v>865</v>
      </c>
      <c r="H111" s="71" t="s">
        <v>866</v>
      </c>
      <c r="I111" s="73" t="s">
        <v>87</v>
      </c>
      <c r="J111" s="74" t="s">
        <v>158</v>
      </c>
      <c r="K111" s="72" t="s">
        <v>1</v>
      </c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>
        <f>$B111</f>
        <v>108</v>
      </c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>
        <f>$D111</f>
        <v>82</v>
      </c>
    </row>
    <row r="112" spans="1:54" ht="15.9" customHeight="1" x14ac:dyDescent="0.3">
      <c r="A112" s="57"/>
      <c r="B112" s="55">
        <v>109</v>
      </c>
      <c r="C112" s="55">
        <v>37</v>
      </c>
      <c r="D112" s="55">
        <v>83</v>
      </c>
      <c r="E112" s="55"/>
      <c r="F112" s="70">
        <v>3.7372685185185189E-2</v>
      </c>
      <c r="G112" s="71" t="s">
        <v>749</v>
      </c>
      <c r="H112" s="71" t="s">
        <v>750</v>
      </c>
      <c r="I112" s="72" t="s">
        <v>87</v>
      </c>
      <c r="J112" s="72" t="s">
        <v>26</v>
      </c>
      <c r="K112" s="72" t="s">
        <v>1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>
        <f>$B112</f>
        <v>109</v>
      </c>
      <c r="Z112" s="16"/>
      <c r="AA112" s="16"/>
      <c r="AB112" s="16"/>
      <c r="AC112" s="16"/>
      <c r="AD112" s="16"/>
      <c r="AE112" s="16"/>
      <c r="AF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>
        <f>$D112</f>
        <v>83</v>
      </c>
      <c r="AV112" s="16"/>
      <c r="AW112" s="16"/>
      <c r="AX112" s="16"/>
      <c r="AY112" s="16"/>
      <c r="AZ112" s="16"/>
      <c r="BA112" s="16"/>
      <c r="BB112" s="16"/>
    </row>
    <row r="113" spans="1:54" ht="15.9" customHeight="1" x14ac:dyDescent="0.3">
      <c r="A113" s="57"/>
      <c r="B113" s="55">
        <v>109</v>
      </c>
      <c r="C113" s="55">
        <v>37</v>
      </c>
      <c r="D113" s="55">
        <v>83</v>
      </c>
      <c r="E113" s="57"/>
      <c r="F113" s="70">
        <v>3.7372685185185189E-2</v>
      </c>
      <c r="G113" s="71" t="s">
        <v>221</v>
      </c>
      <c r="H113" s="71" t="s">
        <v>226</v>
      </c>
      <c r="I113" s="72" t="s">
        <v>87</v>
      </c>
      <c r="J113" s="72" t="s">
        <v>129</v>
      </c>
      <c r="K113" s="72" t="s">
        <v>1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>
        <f>$B113</f>
        <v>109</v>
      </c>
      <c r="AF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>
        <f>$D113</f>
        <v>83</v>
      </c>
      <c r="BB113" s="16"/>
    </row>
    <row r="114" spans="1:54" ht="15.9" customHeight="1" x14ac:dyDescent="0.3">
      <c r="A114" s="57"/>
      <c r="B114" s="55">
        <v>111</v>
      </c>
      <c r="C114" s="55">
        <v>39</v>
      </c>
      <c r="D114" s="55">
        <v>85</v>
      </c>
      <c r="E114" s="55"/>
      <c r="F114" s="70">
        <v>3.7418981481481477E-2</v>
      </c>
      <c r="G114" s="71" t="s">
        <v>751</v>
      </c>
      <c r="H114" s="71" t="s">
        <v>752</v>
      </c>
      <c r="I114" s="72" t="s">
        <v>87</v>
      </c>
      <c r="J114" s="72" t="s">
        <v>26</v>
      </c>
      <c r="K114" s="72" t="s">
        <v>1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>
        <f>$B114</f>
        <v>111</v>
      </c>
      <c r="Z114" s="16"/>
      <c r="AA114" s="16"/>
      <c r="AB114" s="16"/>
      <c r="AC114" s="16"/>
      <c r="AD114" s="16"/>
      <c r="AE114" s="16"/>
      <c r="AF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>
        <f>$D114</f>
        <v>85</v>
      </c>
      <c r="AV114" s="16"/>
      <c r="AW114" s="16"/>
      <c r="AX114" s="16"/>
      <c r="AY114" s="16"/>
      <c r="AZ114" s="16"/>
      <c r="BA114" s="16"/>
      <c r="BB114" s="16"/>
    </row>
    <row r="115" spans="1:54" ht="15.9" customHeight="1" x14ac:dyDescent="0.3">
      <c r="A115" s="57"/>
      <c r="B115" s="55">
        <v>112</v>
      </c>
      <c r="C115" s="55">
        <v>34</v>
      </c>
      <c r="D115" s="55">
        <v>86</v>
      </c>
      <c r="E115" s="55"/>
      <c r="F115" s="70">
        <v>3.7442129629629624E-2</v>
      </c>
      <c r="G115" s="71" t="s">
        <v>103</v>
      </c>
      <c r="H115" s="71" t="s">
        <v>753</v>
      </c>
      <c r="I115" s="72" t="s">
        <v>90</v>
      </c>
      <c r="J115" s="72" t="s">
        <v>41</v>
      </c>
      <c r="K115" s="72" t="s">
        <v>1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>
        <f>$B115</f>
        <v>112</v>
      </c>
      <c r="AB115" s="16"/>
      <c r="AC115" s="16"/>
      <c r="AD115" s="16"/>
      <c r="AE115" s="16"/>
      <c r="AF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>
        <f>$D115</f>
        <v>86</v>
      </c>
      <c r="AX115" s="16"/>
      <c r="AY115" s="16"/>
      <c r="AZ115" s="16"/>
      <c r="BA115" s="16"/>
      <c r="BB115" s="16"/>
    </row>
    <row r="116" spans="1:54" ht="15.9" customHeight="1" x14ac:dyDescent="0.3">
      <c r="A116" s="57"/>
      <c r="B116" s="55">
        <v>113</v>
      </c>
      <c r="C116" s="55">
        <v>35</v>
      </c>
      <c r="D116" s="55">
        <v>87</v>
      </c>
      <c r="E116" s="55"/>
      <c r="F116" s="70">
        <v>3.7453703703703704E-2</v>
      </c>
      <c r="G116" s="71" t="s">
        <v>754</v>
      </c>
      <c r="H116" s="71" t="s">
        <v>353</v>
      </c>
      <c r="I116" s="72" t="s">
        <v>90</v>
      </c>
      <c r="J116" s="72" t="s">
        <v>26</v>
      </c>
      <c r="K116" s="72" t="s">
        <v>1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>
        <f>$B116</f>
        <v>113</v>
      </c>
      <c r="Z116" s="16"/>
      <c r="AA116" s="16"/>
      <c r="AB116" s="16"/>
      <c r="AC116" s="16"/>
      <c r="AD116" s="16"/>
      <c r="AE116" s="16"/>
      <c r="AF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>
        <f>$D116</f>
        <v>87</v>
      </c>
      <c r="AV116" s="16"/>
      <c r="AW116" s="16"/>
      <c r="AX116" s="16"/>
      <c r="AY116" s="16"/>
      <c r="AZ116" s="16"/>
      <c r="BA116" s="16"/>
      <c r="BB116" s="16"/>
    </row>
    <row r="117" spans="1:54" ht="15.9" customHeight="1" x14ac:dyDescent="0.3">
      <c r="A117" s="57"/>
      <c r="B117" s="55">
        <v>114</v>
      </c>
      <c r="C117" s="55">
        <v>36</v>
      </c>
      <c r="D117" s="55">
        <v>88</v>
      </c>
      <c r="E117" s="57"/>
      <c r="F117" s="70">
        <v>3.7534722222222219E-2</v>
      </c>
      <c r="G117" s="71" t="s">
        <v>143</v>
      </c>
      <c r="H117" s="71" t="s">
        <v>144</v>
      </c>
      <c r="I117" s="72" t="s">
        <v>90</v>
      </c>
      <c r="J117" s="72" t="s">
        <v>129</v>
      </c>
      <c r="K117" s="72" t="s">
        <v>1</v>
      </c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>
        <f>$B117</f>
        <v>114</v>
      </c>
      <c r="AF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>
        <f>$D117</f>
        <v>88</v>
      </c>
      <c r="BB117" s="16"/>
    </row>
    <row r="118" spans="1:54" ht="15.9" customHeight="1" x14ac:dyDescent="0.3">
      <c r="A118" s="51"/>
      <c r="B118" s="55">
        <v>115</v>
      </c>
      <c r="C118" s="55">
        <v>37</v>
      </c>
      <c r="D118" s="55">
        <v>89</v>
      </c>
      <c r="E118" s="55"/>
      <c r="F118" s="70">
        <v>3.7569444444444447E-2</v>
      </c>
      <c r="G118" s="71" t="s">
        <v>89</v>
      </c>
      <c r="H118" s="71" t="s">
        <v>944</v>
      </c>
      <c r="I118" s="72" t="s">
        <v>90</v>
      </c>
      <c r="J118" s="72" t="s">
        <v>54</v>
      </c>
      <c r="K118" s="72" t="s">
        <v>1</v>
      </c>
      <c r="L118" s="16"/>
      <c r="M118" s="16"/>
      <c r="N118" s="16"/>
      <c r="O118" s="16"/>
      <c r="P118" s="16">
        <f>$B118</f>
        <v>115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H118" s="16"/>
      <c r="AI118" s="16"/>
      <c r="AJ118" s="16"/>
      <c r="AK118" s="16"/>
      <c r="AL118" s="16">
        <f>$D118</f>
        <v>89</v>
      </c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</row>
    <row r="119" spans="1:54" ht="15.9" customHeight="1" x14ac:dyDescent="0.3">
      <c r="A119" s="51"/>
      <c r="B119" s="55">
        <v>116</v>
      </c>
      <c r="C119" s="55">
        <v>38</v>
      </c>
      <c r="D119" s="55">
        <v>90</v>
      </c>
      <c r="E119" s="55"/>
      <c r="F119" s="70">
        <v>3.7673611111111109E-2</v>
      </c>
      <c r="G119" s="71" t="s">
        <v>113</v>
      </c>
      <c r="H119" s="71" t="s">
        <v>945</v>
      </c>
      <c r="I119" s="72" t="s">
        <v>90</v>
      </c>
      <c r="J119" s="72" t="s">
        <v>54</v>
      </c>
      <c r="K119" s="72" t="s">
        <v>1</v>
      </c>
      <c r="L119" s="16"/>
      <c r="M119" s="16"/>
      <c r="N119" s="16"/>
      <c r="O119" s="16"/>
      <c r="P119" s="16">
        <f>$B119</f>
        <v>116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H119" s="16"/>
      <c r="AI119" s="16"/>
      <c r="AJ119" s="16"/>
      <c r="AK119" s="16"/>
      <c r="AL119" s="16">
        <f>$D119</f>
        <v>90</v>
      </c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</row>
    <row r="120" spans="1:54" ht="15.9" customHeight="1" x14ac:dyDescent="0.3">
      <c r="A120" s="57"/>
      <c r="B120" s="55">
        <v>117</v>
      </c>
      <c r="C120" s="55">
        <v>39</v>
      </c>
      <c r="D120" s="55">
        <v>91</v>
      </c>
      <c r="E120" s="55"/>
      <c r="F120" s="70">
        <v>3.7766203703703705E-2</v>
      </c>
      <c r="G120" s="71" t="s">
        <v>755</v>
      </c>
      <c r="H120" s="71" t="s">
        <v>524</v>
      </c>
      <c r="I120" s="72" t="s">
        <v>90</v>
      </c>
      <c r="J120" s="74" t="s">
        <v>38</v>
      </c>
      <c r="K120" s="72" t="s">
        <v>1</v>
      </c>
      <c r="L120" s="16"/>
      <c r="M120" s="16"/>
      <c r="N120" s="16"/>
      <c r="O120" s="16"/>
      <c r="P120" s="16"/>
      <c r="Q120" s="16"/>
      <c r="R120" s="16">
        <f>$B120</f>
        <v>117</v>
      </c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H120" s="16"/>
      <c r="AI120" s="16"/>
      <c r="AJ120" s="16"/>
      <c r="AK120" s="16"/>
      <c r="AL120" s="16"/>
      <c r="AM120" s="16"/>
      <c r="AN120" s="16">
        <f>$D120</f>
        <v>91</v>
      </c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</row>
    <row r="121" spans="1:54" ht="15.9" customHeight="1" x14ac:dyDescent="0.3">
      <c r="A121" s="57"/>
      <c r="B121" s="55">
        <v>118</v>
      </c>
      <c r="C121" s="55">
        <v>12</v>
      </c>
      <c r="D121" s="55">
        <v>92</v>
      </c>
      <c r="E121" s="55"/>
      <c r="F121" s="70">
        <v>3.7789351851851852E-2</v>
      </c>
      <c r="G121" s="71" t="s">
        <v>756</v>
      </c>
      <c r="H121" s="71" t="s">
        <v>757</v>
      </c>
      <c r="I121" s="72" t="s">
        <v>96</v>
      </c>
      <c r="J121" s="72" t="s">
        <v>40</v>
      </c>
      <c r="K121" s="72" t="s">
        <v>1</v>
      </c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>
        <f>$B121</f>
        <v>118</v>
      </c>
      <c r="Y121" s="16"/>
      <c r="Z121" s="16"/>
      <c r="AA121" s="16"/>
      <c r="AB121" s="16"/>
      <c r="AC121" s="16"/>
      <c r="AD121" s="16"/>
      <c r="AE121" s="16"/>
      <c r="AF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>
        <f>$D121</f>
        <v>92</v>
      </c>
      <c r="AU121" s="16"/>
      <c r="AV121" s="16"/>
      <c r="AW121" s="16"/>
      <c r="AX121" s="16"/>
      <c r="AY121" s="16"/>
      <c r="AZ121" s="16"/>
      <c r="BA121" s="16"/>
      <c r="BB121" s="16"/>
    </row>
    <row r="122" spans="1:54" ht="15.9" customHeight="1" x14ac:dyDescent="0.3">
      <c r="A122" s="57"/>
      <c r="B122" s="55">
        <v>119</v>
      </c>
      <c r="C122" s="55">
        <v>40</v>
      </c>
      <c r="D122" s="55">
        <v>93</v>
      </c>
      <c r="E122" s="55"/>
      <c r="F122" s="70">
        <v>3.7812500000000006E-2</v>
      </c>
      <c r="G122" s="71" t="s">
        <v>86</v>
      </c>
      <c r="H122" s="71" t="s">
        <v>328</v>
      </c>
      <c r="I122" s="74" t="s">
        <v>87</v>
      </c>
      <c r="J122" s="74" t="s">
        <v>37</v>
      </c>
      <c r="K122" s="72" t="s">
        <v>1</v>
      </c>
      <c r="L122" s="16"/>
      <c r="M122" s="16">
        <f>$B122</f>
        <v>119</v>
      </c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H122" s="16"/>
      <c r="AI122" s="16">
        <f>$D122</f>
        <v>93</v>
      </c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</row>
    <row r="123" spans="1:54" ht="15.9" customHeight="1" x14ac:dyDescent="0.3">
      <c r="A123" s="57"/>
      <c r="B123" s="55">
        <v>120</v>
      </c>
      <c r="C123" s="55">
        <v>40</v>
      </c>
      <c r="D123" s="55">
        <v>94</v>
      </c>
      <c r="E123" s="55"/>
      <c r="F123" s="70">
        <v>3.7870370370370367E-2</v>
      </c>
      <c r="G123" s="71" t="s">
        <v>103</v>
      </c>
      <c r="H123" s="71" t="s">
        <v>181</v>
      </c>
      <c r="I123" s="72" t="s">
        <v>90</v>
      </c>
      <c r="J123" s="72" t="s">
        <v>129</v>
      </c>
      <c r="K123" s="72" t="s">
        <v>1</v>
      </c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>
        <f>$B123</f>
        <v>120</v>
      </c>
      <c r="AF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>
        <f>$D123</f>
        <v>94</v>
      </c>
      <c r="BB123" s="16"/>
    </row>
    <row r="124" spans="1:54" ht="15.9" customHeight="1" x14ac:dyDescent="0.3">
      <c r="A124" s="57"/>
      <c r="B124" s="55">
        <v>120</v>
      </c>
      <c r="C124" s="55">
        <v>13</v>
      </c>
      <c r="D124" s="55">
        <v>94</v>
      </c>
      <c r="E124" s="55"/>
      <c r="F124" s="70">
        <v>3.7870370370370367E-2</v>
      </c>
      <c r="G124" s="71" t="s">
        <v>756</v>
      </c>
      <c r="H124" s="71" t="s">
        <v>758</v>
      </c>
      <c r="I124" s="72" t="s">
        <v>96</v>
      </c>
      <c r="J124" s="72" t="s">
        <v>26</v>
      </c>
      <c r="K124" s="72" t="s">
        <v>1</v>
      </c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>
        <f>$B124</f>
        <v>120</v>
      </c>
      <c r="Z124" s="16"/>
      <c r="AA124" s="16"/>
      <c r="AB124" s="16"/>
      <c r="AC124" s="16"/>
      <c r="AD124" s="16"/>
      <c r="AE124" s="16"/>
      <c r="AF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>
        <f>$D124</f>
        <v>94</v>
      </c>
      <c r="AV124" s="16"/>
      <c r="AW124" s="16"/>
      <c r="AX124" s="16"/>
      <c r="AY124" s="16"/>
      <c r="AZ124" s="16"/>
      <c r="BA124" s="16"/>
      <c r="BB124" s="16"/>
    </row>
    <row r="125" spans="1:54" ht="15.9" customHeight="1" x14ac:dyDescent="0.3">
      <c r="A125" s="57"/>
      <c r="B125" s="55">
        <v>120</v>
      </c>
      <c r="C125" s="55">
        <v>13</v>
      </c>
      <c r="D125" s="55">
        <v>94</v>
      </c>
      <c r="E125" s="55"/>
      <c r="F125" s="70">
        <v>3.7870370370370367E-2</v>
      </c>
      <c r="G125" s="71" t="s">
        <v>79</v>
      </c>
      <c r="H125" s="71" t="s">
        <v>759</v>
      </c>
      <c r="I125" s="74" t="s">
        <v>96</v>
      </c>
      <c r="J125" s="74" t="s">
        <v>129</v>
      </c>
      <c r="K125" s="72" t="s">
        <v>1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>
        <f>$B125</f>
        <v>120</v>
      </c>
      <c r="AF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>
        <f>$D125</f>
        <v>94</v>
      </c>
      <c r="BB125" s="16"/>
    </row>
    <row r="126" spans="1:54" ht="15.9" customHeight="1" x14ac:dyDescent="0.3">
      <c r="A126" s="57"/>
      <c r="B126" s="55">
        <v>123</v>
      </c>
      <c r="C126" s="55">
        <v>41</v>
      </c>
      <c r="D126" s="55">
        <v>97</v>
      </c>
      <c r="E126" s="55"/>
      <c r="F126" s="70">
        <v>3.7916666666666668E-2</v>
      </c>
      <c r="G126" s="71" t="s">
        <v>760</v>
      </c>
      <c r="H126" s="71" t="s">
        <v>322</v>
      </c>
      <c r="I126" s="74" t="s">
        <v>87</v>
      </c>
      <c r="J126" s="74" t="s">
        <v>38</v>
      </c>
      <c r="K126" s="72" t="s">
        <v>1</v>
      </c>
      <c r="L126" s="16"/>
      <c r="M126" s="16"/>
      <c r="N126" s="16"/>
      <c r="O126" s="16"/>
      <c r="P126" s="16"/>
      <c r="Q126" s="16"/>
      <c r="R126" s="16">
        <f>$B126</f>
        <v>123</v>
      </c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H126" s="16"/>
      <c r="AI126" s="16"/>
      <c r="AJ126" s="16"/>
      <c r="AK126" s="16"/>
      <c r="AL126" s="16"/>
      <c r="AM126" s="16"/>
      <c r="AN126" s="16">
        <f>$D126</f>
        <v>97</v>
      </c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</row>
    <row r="127" spans="1:54" ht="15.9" customHeight="1" x14ac:dyDescent="0.3">
      <c r="A127" s="57"/>
      <c r="B127" s="55">
        <v>123</v>
      </c>
      <c r="C127" s="55">
        <v>41</v>
      </c>
      <c r="D127" s="55">
        <v>97</v>
      </c>
      <c r="E127" s="55"/>
      <c r="F127" s="70">
        <v>3.7916666666666668E-2</v>
      </c>
      <c r="G127" s="71" t="s">
        <v>81</v>
      </c>
      <c r="H127" s="71" t="s">
        <v>112</v>
      </c>
      <c r="I127" s="72" t="s">
        <v>90</v>
      </c>
      <c r="J127" s="72" t="s">
        <v>38</v>
      </c>
      <c r="K127" s="72" t="s">
        <v>1</v>
      </c>
      <c r="L127" s="16"/>
      <c r="M127" s="16"/>
      <c r="N127" s="16"/>
      <c r="O127" s="16"/>
      <c r="P127" s="16"/>
      <c r="Q127" s="16"/>
      <c r="R127" s="16">
        <f>$B127</f>
        <v>123</v>
      </c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H127" s="16"/>
      <c r="AI127" s="16"/>
      <c r="AJ127" s="16"/>
      <c r="AK127" s="16"/>
      <c r="AL127" s="16"/>
      <c r="AM127" s="16"/>
      <c r="AN127" s="16">
        <f>$D127</f>
        <v>97</v>
      </c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</row>
    <row r="128" spans="1:54" ht="15.9" customHeight="1" x14ac:dyDescent="0.3">
      <c r="A128" s="57"/>
      <c r="B128" s="55">
        <v>125</v>
      </c>
      <c r="C128" s="55">
        <v>42</v>
      </c>
      <c r="D128" s="55">
        <v>99</v>
      </c>
      <c r="E128" s="55"/>
      <c r="F128" s="70">
        <v>3.7939814814814815E-2</v>
      </c>
      <c r="G128" s="71" t="s">
        <v>822</v>
      </c>
      <c r="H128" s="71" t="s">
        <v>867</v>
      </c>
      <c r="I128" s="72" t="s">
        <v>90</v>
      </c>
      <c r="J128" s="72" t="s">
        <v>39</v>
      </c>
      <c r="K128" s="72" t="s">
        <v>1</v>
      </c>
      <c r="L128" s="16"/>
      <c r="M128" s="16"/>
      <c r="N128" s="16"/>
      <c r="O128" s="16"/>
      <c r="P128" s="16"/>
      <c r="Q128" s="16"/>
      <c r="R128" s="16"/>
      <c r="S128" s="16">
        <f>$B128</f>
        <v>125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H128" s="16"/>
      <c r="AI128" s="16"/>
      <c r="AJ128" s="16"/>
      <c r="AK128" s="16"/>
      <c r="AL128" s="16"/>
      <c r="AM128" s="16"/>
      <c r="AN128" s="16"/>
      <c r="AO128" s="16">
        <f>$D128</f>
        <v>99</v>
      </c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</row>
    <row r="129" spans="1:54" ht="15.9" customHeight="1" x14ac:dyDescent="0.3">
      <c r="A129" s="51"/>
      <c r="B129" s="55">
        <v>126</v>
      </c>
      <c r="C129" s="55">
        <v>42</v>
      </c>
      <c r="D129" s="55">
        <v>100</v>
      </c>
      <c r="E129" s="55"/>
      <c r="F129" s="70">
        <v>3.7962962962962962E-2</v>
      </c>
      <c r="G129" s="71" t="s">
        <v>946</v>
      </c>
      <c r="H129" s="71" t="s">
        <v>947</v>
      </c>
      <c r="I129" s="72" t="s">
        <v>87</v>
      </c>
      <c r="J129" s="72" t="s">
        <v>36</v>
      </c>
      <c r="K129" s="72" t="s">
        <v>1</v>
      </c>
      <c r="L129" s="16">
        <f>$B129</f>
        <v>126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H129" s="16">
        <f>$D129</f>
        <v>100</v>
      </c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</row>
    <row r="130" spans="1:54" ht="15.9" customHeight="1" x14ac:dyDescent="0.3">
      <c r="A130" s="57"/>
      <c r="B130" s="55">
        <v>126</v>
      </c>
      <c r="C130" s="55">
        <v>43</v>
      </c>
      <c r="D130" s="55">
        <v>100</v>
      </c>
      <c r="E130" s="55"/>
      <c r="F130" s="70">
        <v>3.7962962962962962E-2</v>
      </c>
      <c r="G130" s="71" t="s">
        <v>186</v>
      </c>
      <c r="H130" s="71" t="s">
        <v>476</v>
      </c>
      <c r="I130" s="72" t="s">
        <v>90</v>
      </c>
      <c r="J130" s="72" t="s">
        <v>38</v>
      </c>
      <c r="K130" s="72" t="s">
        <v>1</v>
      </c>
      <c r="L130" s="16"/>
      <c r="M130" s="16"/>
      <c r="N130" s="16"/>
      <c r="O130" s="16"/>
      <c r="P130" s="16"/>
      <c r="Q130" s="16"/>
      <c r="R130" s="16">
        <f>$B130</f>
        <v>126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H130" s="16"/>
      <c r="AI130" s="16"/>
      <c r="AJ130" s="16"/>
      <c r="AK130" s="16"/>
      <c r="AL130" s="16"/>
      <c r="AM130" s="16"/>
      <c r="AN130" s="16">
        <f>$D130</f>
        <v>100</v>
      </c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</row>
    <row r="131" spans="1:54" ht="15.9" customHeight="1" x14ac:dyDescent="0.3">
      <c r="A131" s="57"/>
      <c r="B131" s="55">
        <v>128</v>
      </c>
      <c r="C131" s="55">
        <v>44</v>
      </c>
      <c r="D131" s="55">
        <v>102</v>
      </c>
      <c r="E131" s="55"/>
      <c r="F131" s="70">
        <v>3.7986111111111116E-2</v>
      </c>
      <c r="G131" s="71" t="s">
        <v>868</v>
      </c>
      <c r="H131" s="71" t="s">
        <v>869</v>
      </c>
      <c r="I131" s="72" t="s">
        <v>90</v>
      </c>
      <c r="J131" s="74" t="s">
        <v>158</v>
      </c>
      <c r="K131" s="72" t="s">
        <v>1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>
        <f>$B131</f>
        <v>128</v>
      </c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>
        <f>$D131</f>
        <v>102</v>
      </c>
    </row>
    <row r="132" spans="1:54" ht="15.9" customHeight="1" x14ac:dyDescent="0.3">
      <c r="A132" s="57"/>
      <c r="B132" s="55">
        <v>129</v>
      </c>
      <c r="C132" s="55">
        <v>45</v>
      </c>
      <c r="D132" s="55">
        <v>103</v>
      </c>
      <c r="E132" s="55"/>
      <c r="F132" s="70">
        <v>3.802083333333333E-2</v>
      </c>
      <c r="G132" s="71" t="s">
        <v>117</v>
      </c>
      <c r="H132" s="71" t="s">
        <v>133</v>
      </c>
      <c r="I132" s="72" t="s">
        <v>90</v>
      </c>
      <c r="J132" s="72" t="s">
        <v>41</v>
      </c>
      <c r="K132" s="72" t="s">
        <v>1</v>
      </c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>
        <f>$B132</f>
        <v>129</v>
      </c>
      <c r="AB132" s="16"/>
      <c r="AC132" s="16"/>
      <c r="AD132" s="16"/>
      <c r="AE132" s="16"/>
      <c r="AF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>
        <f>$D132</f>
        <v>103</v>
      </c>
      <c r="AX132" s="16"/>
      <c r="AY132" s="16"/>
      <c r="AZ132" s="16"/>
      <c r="BA132" s="16"/>
      <c r="BB132" s="16"/>
    </row>
    <row r="133" spans="1:54" ht="15.9" customHeight="1" x14ac:dyDescent="0.3">
      <c r="A133" s="51"/>
      <c r="B133" s="55">
        <v>130</v>
      </c>
      <c r="C133" s="55">
        <v>43</v>
      </c>
      <c r="D133" s="55">
        <v>104</v>
      </c>
      <c r="E133" s="55"/>
      <c r="F133" s="70">
        <v>3.8090277777777778E-2</v>
      </c>
      <c r="G133" s="71" t="s">
        <v>82</v>
      </c>
      <c r="H133" s="71" t="s">
        <v>394</v>
      </c>
      <c r="I133" s="72" t="s">
        <v>87</v>
      </c>
      <c r="J133" s="72" t="s">
        <v>54</v>
      </c>
      <c r="K133" s="72" t="s">
        <v>1</v>
      </c>
      <c r="L133" s="16"/>
      <c r="M133" s="16"/>
      <c r="N133" s="16"/>
      <c r="O133" s="16"/>
      <c r="P133" s="16">
        <f>$B133</f>
        <v>130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H133" s="16"/>
      <c r="AI133" s="16"/>
      <c r="AJ133" s="16"/>
      <c r="AK133" s="16"/>
      <c r="AL133" s="16">
        <f>$D133</f>
        <v>104</v>
      </c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</row>
    <row r="134" spans="1:54" ht="15.9" customHeight="1" x14ac:dyDescent="0.3">
      <c r="A134" s="57"/>
      <c r="B134" s="55">
        <v>131</v>
      </c>
      <c r="C134" s="55">
        <v>15</v>
      </c>
      <c r="D134" s="55">
        <v>105</v>
      </c>
      <c r="E134" s="55"/>
      <c r="F134" s="70">
        <v>3.8148148148148146E-2</v>
      </c>
      <c r="G134" s="71" t="s">
        <v>117</v>
      </c>
      <c r="H134" s="71" t="s">
        <v>761</v>
      </c>
      <c r="I134" s="72" t="s">
        <v>96</v>
      </c>
      <c r="J134" s="72" t="s">
        <v>38</v>
      </c>
      <c r="K134" s="72" t="s">
        <v>1</v>
      </c>
      <c r="L134" s="16"/>
      <c r="M134" s="16"/>
      <c r="N134" s="16"/>
      <c r="O134" s="16"/>
      <c r="P134" s="16"/>
      <c r="Q134" s="16"/>
      <c r="R134" s="16">
        <f>$B134</f>
        <v>131</v>
      </c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H134" s="16"/>
      <c r="AI134" s="16"/>
      <c r="AJ134" s="16"/>
      <c r="AK134" s="16"/>
      <c r="AL134" s="16"/>
      <c r="AM134" s="16"/>
      <c r="AN134" s="16">
        <f>$D134</f>
        <v>105</v>
      </c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</row>
    <row r="135" spans="1:54" ht="15.9" customHeight="1" x14ac:dyDescent="0.3">
      <c r="A135" s="57"/>
      <c r="B135" s="55">
        <v>132</v>
      </c>
      <c r="C135" s="55">
        <v>44</v>
      </c>
      <c r="D135" s="55">
        <v>106</v>
      </c>
      <c r="E135" s="55"/>
      <c r="F135" s="70">
        <v>3.8182870370370374E-2</v>
      </c>
      <c r="G135" s="71" t="s">
        <v>762</v>
      </c>
      <c r="H135" s="71" t="s">
        <v>763</v>
      </c>
      <c r="I135" s="72" t="s">
        <v>87</v>
      </c>
      <c r="J135" s="72" t="s">
        <v>26</v>
      </c>
      <c r="K135" s="72" t="s">
        <v>1</v>
      </c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>
        <f>$B135</f>
        <v>132</v>
      </c>
      <c r="Z135" s="16"/>
      <c r="AA135" s="16"/>
      <c r="AB135" s="16"/>
      <c r="AC135" s="16"/>
      <c r="AD135" s="16"/>
      <c r="AE135" s="16"/>
      <c r="AF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>
        <f>$D135</f>
        <v>106</v>
      </c>
      <c r="AV135" s="16"/>
      <c r="AW135" s="16"/>
      <c r="AX135" s="16"/>
      <c r="AY135" s="16"/>
      <c r="AZ135" s="16"/>
      <c r="BA135" s="16"/>
      <c r="BB135" s="16"/>
    </row>
    <row r="136" spans="1:54" ht="15.9" customHeight="1" x14ac:dyDescent="0.3">
      <c r="A136" s="57"/>
      <c r="B136" s="55">
        <v>133</v>
      </c>
      <c r="C136" s="55"/>
      <c r="D136" s="55"/>
      <c r="E136" s="55"/>
      <c r="F136" s="70">
        <v>3.8194444444444441E-2</v>
      </c>
      <c r="G136" s="71" t="s">
        <v>764</v>
      </c>
      <c r="H136" s="71" t="s">
        <v>765</v>
      </c>
      <c r="I136" s="72" t="s">
        <v>74</v>
      </c>
      <c r="J136" s="72" t="s">
        <v>41</v>
      </c>
      <c r="K136" s="72" t="s">
        <v>1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>
        <f>$B136</f>
        <v>133</v>
      </c>
      <c r="AB136" s="16"/>
      <c r="AC136" s="16"/>
      <c r="AD136" s="16"/>
      <c r="AE136" s="16"/>
      <c r="AF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</row>
    <row r="137" spans="1:54" ht="15.9" customHeight="1" x14ac:dyDescent="0.3">
      <c r="A137" s="57"/>
      <c r="B137" s="55">
        <v>134</v>
      </c>
      <c r="C137" s="55">
        <v>16</v>
      </c>
      <c r="D137" s="55">
        <v>107</v>
      </c>
      <c r="E137" s="55"/>
      <c r="F137" s="70">
        <v>3.8217592592592588E-2</v>
      </c>
      <c r="G137" s="71" t="s">
        <v>766</v>
      </c>
      <c r="H137" s="71" t="s">
        <v>767</v>
      </c>
      <c r="I137" s="72" t="s">
        <v>96</v>
      </c>
      <c r="J137" s="72" t="s">
        <v>26</v>
      </c>
      <c r="K137" s="72" t="s">
        <v>1</v>
      </c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>
        <f>$B137</f>
        <v>134</v>
      </c>
      <c r="Z137" s="16"/>
      <c r="AA137" s="16"/>
      <c r="AB137" s="16"/>
      <c r="AC137" s="16"/>
      <c r="AD137" s="16"/>
      <c r="AE137" s="16"/>
      <c r="AF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>
        <f>$D137</f>
        <v>107</v>
      </c>
      <c r="AV137" s="16"/>
      <c r="AW137" s="16"/>
      <c r="AX137" s="16"/>
      <c r="AY137" s="16"/>
      <c r="AZ137" s="16"/>
      <c r="BA137" s="16"/>
      <c r="BB137" s="16"/>
    </row>
    <row r="138" spans="1:54" ht="15.9" customHeight="1" x14ac:dyDescent="0.3">
      <c r="A138" s="57"/>
      <c r="B138" s="55">
        <v>135</v>
      </c>
      <c r="C138" s="55">
        <v>46</v>
      </c>
      <c r="D138" s="55">
        <v>108</v>
      </c>
      <c r="E138" s="55"/>
      <c r="F138" s="70">
        <v>3.8263888888888889E-2</v>
      </c>
      <c r="G138" s="71" t="s">
        <v>224</v>
      </c>
      <c r="H138" s="71" t="s">
        <v>225</v>
      </c>
      <c r="I138" s="73" t="s">
        <v>90</v>
      </c>
      <c r="J138" s="72" t="s">
        <v>38</v>
      </c>
      <c r="K138" s="72" t="s">
        <v>1</v>
      </c>
      <c r="L138" s="16"/>
      <c r="M138" s="16"/>
      <c r="N138" s="16"/>
      <c r="O138" s="16"/>
      <c r="P138" s="16"/>
      <c r="Q138" s="16"/>
      <c r="R138" s="16">
        <f>$B138</f>
        <v>135</v>
      </c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H138" s="16"/>
      <c r="AI138" s="16"/>
      <c r="AJ138" s="16"/>
      <c r="AK138" s="16"/>
      <c r="AL138" s="16"/>
      <c r="AM138" s="16"/>
      <c r="AN138" s="16">
        <f>$D138</f>
        <v>108</v>
      </c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</row>
    <row r="139" spans="1:54" ht="15.9" customHeight="1" x14ac:dyDescent="0.3">
      <c r="A139" s="57"/>
      <c r="B139" s="55">
        <v>136</v>
      </c>
      <c r="C139" s="55">
        <v>45</v>
      </c>
      <c r="D139" s="55">
        <v>109</v>
      </c>
      <c r="E139" s="55"/>
      <c r="F139" s="70">
        <v>3.8321759259259257E-2</v>
      </c>
      <c r="G139" s="71" t="s">
        <v>870</v>
      </c>
      <c r="H139" s="71" t="s">
        <v>179</v>
      </c>
      <c r="I139" s="72" t="s">
        <v>87</v>
      </c>
      <c r="J139" s="72" t="s">
        <v>27</v>
      </c>
      <c r="K139" s="72" t="s">
        <v>1</v>
      </c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>
        <f>$B139</f>
        <v>136</v>
      </c>
      <c r="AA139" s="16"/>
      <c r="AB139" s="16"/>
      <c r="AC139" s="16"/>
      <c r="AD139" s="16"/>
      <c r="AE139" s="16"/>
      <c r="AF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>
        <f>$D139</f>
        <v>109</v>
      </c>
      <c r="AW139" s="16"/>
      <c r="AX139" s="16"/>
      <c r="AY139" s="16"/>
      <c r="AZ139" s="16"/>
      <c r="BA139" s="16"/>
      <c r="BB139" s="16"/>
    </row>
    <row r="140" spans="1:54" ht="15.9" customHeight="1" x14ac:dyDescent="0.3">
      <c r="A140" s="57"/>
      <c r="B140" s="55">
        <v>137</v>
      </c>
      <c r="C140" s="55">
        <v>46</v>
      </c>
      <c r="D140" s="55">
        <v>110</v>
      </c>
      <c r="E140" s="55"/>
      <c r="F140" s="70">
        <v>3.8344907407407411E-2</v>
      </c>
      <c r="G140" s="71" t="s">
        <v>79</v>
      </c>
      <c r="H140" s="71" t="s">
        <v>871</v>
      </c>
      <c r="I140" s="72" t="s">
        <v>87</v>
      </c>
      <c r="J140" s="72" t="s">
        <v>37</v>
      </c>
      <c r="K140" s="72" t="s">
        <v>1</v>
      </c>
      <c r="L140" s="16"/>
      <c r="M140" s="16">
        <f>$B140</f>
        <v>137</v>
      </c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H140" s="16"/>
      <c r="AI140" s="16">
        <f>$D140</f>
        <v>110</v>
      </c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</row>
    <row r="141" spans="1:54" ht="15.9" customHeight="1" x14ac:dyDescent="0.3">
      <c r="A141" s="51"/>
      <c r="B141" s="55">
        <v>138</v>
      </c>
      <c r="C141" s="55">
        <v>47</v>
      </c>
      <c r="D141" s="55">
        <v>111</v>
      </c>
      <c r="E141" s="55"/>
      <c r="F141" s="70">
        <v>3.8356481481481484E-2</v>
      </c>
      <c r="G141" s="71" t="s">
        <v>948</v>
      </c>
      <c r="H141" s="71" t="s">
        <v>444</v>
      </c>
      <c r="I141" s="72" t="s">
        <v>87</v>
      </c>
      <c r="J141" s="72" t="s">
        <v>54</v>
      </c>
      <c r="K141" s="72" t="s">
        <v>1</v>
      </c>
      <c r="L141" s="16"/>
      <c r="M141" s="16"/>
      <c r="N141" s="16"/>
      <c r="O141" s="16"/>
      <c r="P141" s="16">
        <f>$B141</f>
        <v>138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H141" s="16"/>
      <c r="AI141" s="16"/>
      <c r="AJ141" s="16"/>
      <c r="AK141" s="16"/>
      <c r="AL141" s="16">
        <f>$D141</f>
        <v>111</v>
      </c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</row>
    <row r="142" spans="1:54" ht="15.9" customHeight="1" x14ac:dyDescent="0.3">
      <c r="A142" s="57"/>
      <c r="B142" s="55">
        <v>139</v>
      </c>
      <c r="C142" s="55">
        <v>47</v>
      </c>
      <c r="D142" s="55">
        <v>112</v>
      </c>
      <c r="E142" s="55"/>
      <c r="F142" s="70">
        <v>3.8391203703703698E-2</v>
      </c>
      <c r="G142" s="71" t="s">
        <v>872</v>
      </c>
      <c r="H142" s="71" t="s">
        <v>873</v>
      </c>
      <c r="I142" s="72" t="s">
        <v>90</v>
      </c>
      <c r="J142" s="72" t="s">
        <v>37</v>
      </c>
      <c r="K142" s="72" t="s">
        <v>1</v>
      </c>
      <c r="L142" s="16"/>
      <c r="M142" s="16">
        <f>$B142</f>
        <v>139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H142" s="16"/>
      <c r="AI142" s="16">
        <f>$D142</f>
        <v>112</v>
      </c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</row>
    <row r="143" spans="1:54" ht="15.9" customHeight="1" x14ac:dyDescent="0.3">
      <c r="A143" s="57"/>
      <c r="B143" s="55">
        <v>139</v>
      </c>
      <c r="C143" s="55">
        <v>47</v>
      </c>
      <c r="D143" s="55">
        <v>112</v>
      </c>
      <c r="E143" s="55"/>
      <c r="F143" s="70">
        <v>3.8391203703703698E-2</v>
      </c>
      <c r="G143" s="71" t="s">
        <v>874</v>
      </c>
      <c r="H143" s="71" t="s">
        <v>179</v>
      </c>
      <c r="I143" s="72" t="s">
        <v>90</v>
      </c>
      <c r="J143" s="72" t="s">
        <v>39</v>
      </c>
      <c r="K143" s="72" t="s">
        <v>1</v>
      </c>
      <c r="L143" s="16"/>
      <c r="M143" s="16"/>
      <c r="N143" s="16"/>
      <c r="O143" s="16"/>
      <c r="P143" s="16"/>
      <c r="Q143" s="16"/>
      <c r="R143" s="16"/>
      <c r="S143" s="16">
        <f>$B143</f>
        <v>139</v>
      </c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H143" s="16"/>
      <c r="AI143" s="16"/>
      <c r="AJ143" s="16"/>
      <c r="AK143" s="16"/>
      <c r="AL143" s="16"/>
      <c r="AM143" s="16"/>
      <c r="AN143" s="16"/>
      <c r="AO143" s="16">
        <f>$D143</f>
        <v>112</v>
      </c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</row>
    <row r="144" spans="1:54" ht="15.9" customHeight="1" x14ac:dyDescent="0.3">
      <c r="A144" s="57"/>
      <c r="B144" s="55">
        <v>141</v>
      </c>
      <c r="C144" s="55">
        <v>3</v>
      </c>
      <c r="D144" s="55">
        <v>114</v>
      </c>
      <c r="E144" s="55"/>
      <c r="F144" s="70">
        <v>3.8402777777777779E-2</v>
      </c>
      <c r="G144" s="71" t="s">
        <v>875</v>
      </c>
      <c r="H144" s="71" t="s">
        <v>876</v>
      </c>
      <c r="I144" s="72" t="s">
        <v>122</v>
      </c>
      <c r="J144" s="72" t="s">
        <v>37</v>
      </c>
      <c r="K144" s="72" t="s">
        <v>1</v>
      </c>
      <c r="L144" s="16"/>
      <c r="M144" s="16">
        <f>$B144</f>
        <v>141</v>
      </c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H144" s="16"/>
      <c r="AI144" s="16">
        <f>$D144</f>
        <v>114</v>
      </c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</row>
    <row r="145" spans="1:54" ht="15.9" customHeight="1" x14ac:dyDescent="0.3">
      <c r="A145" s="57"/>
      <c r="B145" s="55">
        <v>142</v>
      </c>
      <c r="C145" s="55">
        <v>48</v>
      </c>
      <c r="D145" s="55">
        <v>115</v>
      </c>
      <c r="E145" s="57"/>
      <c r="F145" s="70">
        <v>3.8506944444444448E-2</v>
      </c>
      <c r="G145" s="71" t="s">
        <v>78</v>
      </c>
      <c r="H145" s="71" t="s">
        <v>768</v>
      </c>
      <c r="I145" s="72" t="s">
        <v>87</v>
      </c>
      <c r="J145" s="72" t="s">
        <v>26</v>
      </c>
      <c r="K145" s="72" t="s">
        <v>1</v>
      </c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>
        <f>$B145</f>
        <v>142</v>
      </c>
      <c r="Z145" s="16"/>
      <c r="AA145" s="16"/>
      <c r="AB145" s="16"/>
      <c r="AC145" s="16"/>
      <c r="AD145" s="16"/>
      <c r="AE145" s="16"/>
      <c r="AF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>
        <f>$D145</f>
        <v>115</v>
      </c>
      <c r="AV145" s="16"/>
      <c r="AW145" s="16"/>
      <c r="AX145" s="16"/>
      <c r="AY145" s="16"/>
      <c r="AZ145" s="16"/>
      <c r="BA145" s="16"/>
      <c r="BB145" s="16"/>
    </row>
    <row r="146" spans="1:54" ht="15.9" customHeight="1" x14ac:dyDescent="0.3">
      <c r="A146" s="57"/>
      <c r="B146" s="55">
        <v>143</v>
      </c>
      <c r="C146" s="55">
        <v>49</v>
      </c>
      <c r="D146" s="55">
        <v>116</v>
      </c>
      <c r="E146" s="55"/>
      <c r="F146" s="70">
        <v>3.8541666666666669E-2</v>
      </c>
      <c r="G146" s="71" t="s">
        <v>877</v>
      </c>
      <c r="H146" s="71" t="s">
        <v>878</v>
      </c>
      <c r="I146" s="72" t="s">
        <v>90</v>
      </c>
      <c r="J146" s="72" t="s">
        <v>39</v>
      </c>
      <c r="K146" s="72" t="s">
        <v>1</v>
      </c>
      <c r="L146" s="16"/>
      <c r="M146" s="16"/>
      <c r="N146" s="16"/>
      <c r="O146" s="16"/>
      <c r="P146" s="16"/>
      <c r="Q146" s="16"/>
      <c r="R146" s="16"/>
      <c r="S146" s="16">
        <f>$B146</f>
        <v>143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H146" s="16"/>
      <c r="AI146" s="16"/>
      <c r="AJ146" s="16"/>
      <c r="AK146" s="16"/>
      <c r="AL146" s="16"/>
      <c r="AM146" s="16"/>
      <c r="AN146" s="16"/>
      <c r="AO146" s="16">
        <f>$D146</f>
        <v>116</v>
      </c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</row>
    <row r="147" spans="1:54" ht="15.9" customHeight="1" x14ac:dyDescent="0.3">
      <c r="A147" s="57"/>
      <c r="B147" s="55">
        <v>144</v>
      </c>
      <c r="C147" s="55"/>
      <c r="D147" s="55"/>
      <c r="E147" s="55"/>
      <c r="F147" s="70">
        <v>3.8553240740740742E-2</v>
      </c>
      <c r="G147" s="71" t="s">
        <v>769</v>
      </c>
      <c r="H147" s="71" t="s">
        <v>179</v>
      </c>
      <c r="I147" s="72" t="s">
        <v>74</v>
      </c>
      <c r="J147" s="72" t="s">
        <v>26</v>
      </c>
      <c r="K147" s="72" t="s">
        <v>1</v>
      </c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>
        <f>$B147</f>
        <v>144</v>
      </c>
      <c r="Z147" s="16"/>
      <c r="AA147" s="16"/>
      <c r="AB147" s="16"/>
      <c r="AC147" s="16"/>
      <c r="AD147" s="16"/>
      <c r="AE147" s="16"/>
      <c r="AF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</row>
    <row r="148" spans="1:54" ht="15.9" customHeight="1" x14ac:dyDescent="0.3">
      <c r="A148" s="57"/>
      <c r="B148" s="55">
        <v>145</v>
      </c>
      <c r="C148" s="55">
        <v>49</v>
      </c>
      <c r="D148" s="55">
        <v>117</v>
      </c>
      <c r="E148" s="57"/>
      <c r="F148" s="70">
        <v>3.8576388888888889E-2</v>
      </c>
      <c r="G148" s="71" t="s">
        <v>171</v>
      </c>
      <c r="H148" s="71" t="s">
        <v>172</v>
      </c>
      <c r="I148" s="72" t="s">
        <v>87</v>
      </c>
      <c r="J148" s="72" t="s">
        <v>41</v>
      </c>
      <c r="K148" s="72" t="s">
        <v>1</v>
      </c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>
        <f>$B148</f>
        <v>145</v>
      </c>
      <c r="AB148" s="16"/>
      <c r="AC148" s="16"/>
      <c r="AD148" s="16"/>
      <c r="AE148" s="16"/>
      <c r="AF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>
        <f>$D148</f>
        <v>117</v>
      </c>
      <c r="AX148" s="16"/>
      <c r="AY148" s="16"/>
      <c r="AZ148" s="16"/>
      <c r="BA148" s="16"/>
      <c r="BB148" s="16"/>
    </row>
    <row r="149" spans="1:54" ht="15.9" customHeight="1" x14ac:dyDescent="0.3">
      <c r="A149" s="51"/>
      <c r="B149" s="55">
        <v>146</v>
      </c>
      <c r="C149" s="55">
        <v>50</v>
      </c>
      <c r="D149" s="55">
        <v>118</v>
      </c>
      <c r="E149" s="55"/>
      <c r="F149" s="70">
        <v>3.8622685185185184E-2</v>
      </c>
      <c r="G149" s="71" t="s">
        <v>78</v>
      </c>
      <c r="H149" s="71" t="s">
        <v>238</v>
      </c>
      <c r="I149" s="72" t="s">
        <v>90</v>
      </c>
      <c r="J149" s="72" t="s">
        <v>54</v>
      </c>
      <c r="K149" s="72" t="s">
        <v>1</v>
      </c>
      <c r="L149" s="16"/>
      <c r="M149" s="16"/>
      <c r="N149" s="16"/>
      <c r="O149" s="16"/>
      <c r="P149" s="16">
        <f>$B149</f>
        <v>146</v>
      </c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H149" s="16"/>
      <c r="AI149" s="16"/>
      <c r="AJ149" s="16"/>
      <c r="AK149" s="16"/>
      <c r="AL149" s="16">
        <f>$D149</f>
        <v>118</v>
      </c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</row>
    <row r="150" spans="1:54" ht="15.9" customHeight="1" x14ac:dyDescent="0.3">
      <c r="A150" s="57"/>
      <c r="B150" s="55">
        <v>147</v>
      </c>
      <c r="C150" s="55">
        <v>17</v>
      </c>
      <c r="D150" s="55">
        <v>119</v>
      </c>
      <c r="E150" s="55"/>
      <c r="F150" s="70">
        <v>3.8657407407407404E-2</v>
      </c>
      <c r="G150" s="71" t="s">
        <v>764</v>
      </c>
      <c r="H150" s="71" t="s">
        <v>879</v>
      </c>
      <c r="I150" s="72" t="s">
        <v>96</v>
      </c>
      <c r="J150" s="72" t="s">
        <v>37</v>
      </c>
      <c r="K150" s="72" t="s">
        <v>1</v>
      </c>
      <c r="L150" s="16"/>
      <c r="M150" s="16">
        <f>$B150</f>
        <v>147</v>
      </c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H150" s="16"/>
      <c r="AI150" s="16">
        <f>$D150</f>
        <v>119</v>
      </c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</row>
    <row r="151" spans="1:54" ht="15.9" customHeight="1" x14ac:dyDescent="0.3">
      <c r="A151" s="57"/>
      <c r="B151" s="55">
        <v>148</v>
      </c>
      <c r="C151" s="55">
        <v>51</v>
      </c>
      <c r="D151" s="55">
        <v>120</v>
      </c>
      <c r="E151" s="55"/>
      <c r="F151" s="70">
        <v>3.8668981481481478E-2</v>
      </c>
      <c r="G151" s="71" t="s">
        <v>89</v>
      </c>
      <c r="H151" s="71" t="s">
        <v>789</v>
      </c>
      <c r="I151" s="72" t="s">
        <v>90</v>
      </c>
      <c r="J151" s="72" t="s">
        <v>39</v>
      </c>
      <c r="K151" s="72" t="s">
        <v>1</v>
      </c>
      <c r="L151" s="16"/>
      <c r="M151" s="16"/>
      <c r="N151" s="16"/>
      <c r="O151" s="16"/>
      <c r="P151" s="16"/>
      <c r="Q151" s="16"/>
      <c r="R151" s="16"/>
      <c r="S151" s="16">
        <f>$B151</f>
        <v>148</v>
      </c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H151" s="16"/>
      <c r="AI151" s="16"/>
      <c r="AJ151" s="16"/>
      <c r="AK151" s="16"/>
      <c r="AL151" s="16"/>
      <c r="AM151" s="16"/>
      <c r="AN151" s="16"/>
      <c r="AO151" s="16">
        <f>$D151</f>
        <v>120</v>
      </c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</row>
    <row r="152" spans="1:54" ht="15.9" customHeight="1" x14ac:dyDescent="0.3">
      <c r="A152" s="57"/>
      <c r="B152" s="55">
        <v>149</v>
      </c>
      <c r="C152" s="55">
        <v>52</v>
      </c>
      <c r="D152" s="55">
        <v>121</v>
      </c>
      <c r="E152" s="55"/>
      <c r="F152" s="70">
        <v>3.8715277777777779E-2</v>
      </c>
      <c r="G152" s="71" t="s">
        <v>98</v>
      </c>
      <c r="H152" s="71" t="s">
        <v>369</v>
      </c>
      <c r="I152" s="72" t="s">
        <v>90</v>
      </c>
      <c r="J152" s="72" t="s">
        <v>39</v>
      </c>
      <c r="K152" s="72" t="s">
        <v>1</v>
      </c>
      <c r="L152" s="16"/>
      <c r="M152" s="16"/>
      <c r="N152" s="16"/>
      <c r="O152" s="16"/>
      <c r="P152" s="16"/>
      <c r="Q152" s="16"/>
      <c r="R152" s="16"/>
      <c r="S152" s="16">
        <f>$B152</f>
        <v>149</v>
      </c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H152" s="16"/>
      <c r="AI152" s="16"/>
      <c r="AJ152" s="16"/>
      <c r="AK152" s="16"/>
      <c r="AL152" s="16"/>
      <c r="AM152" s="16"/>
      <c r="AN152" s="16"/>
      <c r="AO152" s="16">
        <f>$D152</f>
        <v>121</v>
      </c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</row>
    <row r="153" spans="1:54" ht="15.9" customHeight="1" x14ac:dyDescent="0.3">
      <c r="A153" s="57"/>
      <c r="B153" s="55">
        <v>150</v>
      </c>
      <c r="C153" s="55">
        <v>50</v>
      </c>
      <c r="D153" s="55">
        <v>122</v>
      </c>
      <c r="E153" s="55"/>
      <c r="F153" s="70">
        <v>3.8807870370370375E-2</v>
      </c>
      <c r="G153" s="71" t="s">
        <v>93</v>
      </c>
      <c r="H153" s="71" t="s">
        <v>147</v>
      </c>
      <c r="I153" s="72" t="s">
        <v>87</v>
      </c>
      <c r="J153" s="72" t="s">
        <v>41</v>
      </c>
      <c r="K153" s="72" t="s">
        <v>1</v>
      </c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>
        <f>$B153</f>
        <v>150</v>
      </c>
      <c r="AB153" s="16"/>
      <c r="AC153" s="16"/>
      <c r="AD153" s="16"/>
      <c r="AE153" s="16"/>
      <c r="AF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>
        <f>$D153</f>
        <v>122</v>
      </c>
      <c r="AX153" s="16"/>
      <c r="AY153" s="16"/>
      <c r="AZ153" s="16"/>
      <c r="BA153" s="16"/>
      <c r="BB153" s="16"/>
    </row>
    <row r="154" spans="1:54" ht="15.9" customHeight="1" x14ac:dyDescent="0.3">
      <c r="A154" s="51"/>
      <c r="B154" s="55">
        <v>151</v>
      </c>
      <c r="C154" s="55"/>
      <c r="D154" s="55"/>
      <c r="E154" s="55"/>
      <c r="F154" s="70">
        <v>3.8842592592592588E-2</v>
      </c>
      <c r="G154" s="71" t="s">
        <v>76</v>
      </c>
      <c r="H154" s="71" t="s">
        <v>949</v>
      </c>
      <c r="I154" s="72" t="s">
        <v>74</v>
      </c>
      <c r="J154" s="72" t="s">
        <v>25</v>
      </c>
      <c r="K154" s="72" t="s">
        <v>1</v>
      </c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f>$B154</f>
        <v>151</v>
      </c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</row>
    <row r="155" spans="1:54" ht="15.9" customHeight="1" x14ac:dyDescent="0.3">
      <c r="A155" s="55"/>
      <c r="B155" s="55">
        <v>151</v>
      </c>
      <c r="C155" s="55">
        <v>51</v>
      </c>
      <c r="D155" s="55">
        <v>123</v>
      </c>
      <c r="E155" s="55"/>
      <c r="F155" s="70">
        <v>3.8842592592592588E-2</v>
      </c>
      <c r="G155" s="71" t="s">
        <v>216</v>
      </c>
      <c r="H155" s="71" t="s">
        <v>880</v>
      </c>
      <c r="I155" s="72" t="s">
        <v>87</v>
      </c>
      <c r="J155" s="72" t="s">
        <v>37</v>
      </c>
      <c r="K155" s="72" t="s">
        <v>1</v>
      </c>
      <c r="L155" s="16"/>
      <c r="M155" s="16">
        <f>$B155</f>
        <v>151</v>
      </c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H155" s="16"/>
      <c r="AI155" s="16">
        <f>$D155</f>
        <v>123</v>
      </c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</row>
    <row r="156" spans="1:54" ht="15.9" customHeight="1" x14ac:dyDescent="0.3">
      <c r="A156" s="51"/>
      <c r="B156" s="55">
        <v>153</v>
      </c>
      <c r="C156" s="55">
        <v>52</v>
      </c>
      <c r="D156" s="55">
        <v>124</v>
      </c>
      <c r="E156" s="55"/>
      <c r="F156" s="70">
        <v>3.888888888888889E-2</v>
      </c>
      <c r="G156" s="71" t="s">
        <v>78</v>
      </c>
      <c r="H156" s="71" t="s">
        <v>208</v>
      </c>
      <c r="I156" s="72" t="s">
        <v>87</v>
      </c>
      <c r="J156" s="72" t="s">
        <v>37</v>
      </c>
      <c r="K156" s="72" t="s">
        <v>1</v>
      </c>
      <c r="L156" s="16"/>
      <c r="M156" s="16">
        <f>$B156</f>
        <v>153</v>
      </c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H156" s="16"/>
      <c r="AI156" s="16">
        <f>$D156</f>
        <v>124</v>
      </c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</row>
    <row r="157" spans="1:54" ht="15.9" customHeight="1" x14ac:dyDescent="0.3">
      <c r="A157" s="57"/>
      <c r="B157" s="55">
        <v>154</v>
      </c>
      <c r="C157" s="55">
        <v>53</v>
      </c>
      <c r="D157" s="55">
        <v>125</v>
      </c>
      <c r="E157" s="55"/>
      <c r="F157" s="70">
        <v>3.9004629629629632E-2</v>
      </c>
      <c r="G157" s="71" t="s">
        <v>215</v>
      </c>
      <c r="H157" s="71" t="s">
        <v>770</v>
      </c>
      <c r="I157" s="72" t="s">
        <v>90</v>
      </c>
      <c r="J157" s="72" t="s">
        <v>38</v>
      </c>
      <c r="K157" s="72" t="s">
        <v>1</v>
      </c>
      <c r="L157" s="16"/>
      <c r="M157" s="16"/>
      <c r="N157" s="16"/>
      <c r="O157" s="16"/>
      <c r="P157" s="16"/>
      <c r="Q157" s="16"/>
      <c r="R157" s="16">
        <f>$B157</f>
        <v>154</v>
      </c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H157" s="16"/>
      <c r="AI157" s="16"/>
      <c r="AJ157" s="16"/>
      <c r="AK157" s="16"/>
      <c r="AL157" s="16"/>
      <c r="AM157" s="16"/>
      <c r="AN157" s="16">
        <f>$D157</f>
        <v>125</v>
      </c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</row>
    <row r="158" spans="1:54" ht="15.9" customHeight="1" x14ac:dyDescent="0.3">
      <c r="A158" s="57"/>
      <c r="B158" s="55">
        <v>155</v>
      </c>
      <c r="C158" s="55">
        <v>54</v>
      </c>
      <c r="D158" s="55">
        <v>126</v>
      </c>
      <c r="E158" s="55"/>
      <c r="F158" s="70">
        <v>3.9016203703703699E-2</v>
      </c>
      <c r="G158" s="71" t="s">
        <v>756</v>
      </c>
      <c r="H158" s="71" t="s">
        <v>424</v>
      </c>
      <c r="I158" s="72" t="s">
        <v>90</v>
      </c>
      <c r="J158" s="72" t="s">
        <v>38</v>
      </c>
      <c r="K158" s="72" t="s">
        <v>1</v>
      </c>
      <c r="L158" s="16"/>
      <c r="M158" s="16"/>
      <c r="N158" s="16"/>
      <c r="O158" s="16"/>
      <c r="P158" s="16"/>
      <c r="Q158" s="16"/>
      <c r="R158" s="16">
        <f>$B158</f>
        <v>155</v>
      </c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H158" s="16"/>
      <c r="AI158" s="16"/>
      <c r="AJ158" s="16"/>
      <c r="AK158" s="16"/>
      <c r="AL158" s="16"/>
      <c r="AM158" s="16"/>
      <c r="AN158" s="16">
        <f>$D158</f>
        <v>126</v>
      </c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</row>
    <row r="159" spans="1:54" ht="15.9" customHeight="1" x14ac:dyDescent="0.3">
      <c r="A159" s="57"/>
      <c r="B159" s="55">
        <v>155</v>
      </c>
      <c r="C159" s="55">
        <v>54</v>
      </c>
      <c r="D159" s="55">
        <v>126</v>
      </c>
      <c r="E159" s="55"/>
      <c r="F159" s="70">
        <v>3.9016203703703699E-2</v>
      </c>
      <c r="G159" s="71" t="s">
        <v>148</v>
      </c>
      <c r="H159" s="71" t="s">
        <v>119</v>
      </c>
      <c r="I159" s="72" t="s">
        <v>90</v>
      </c>
      <c r="J159" s="72" t="s">
        <v>38</v>
      </c>
      <c r="K159" s="72" t="s">
        <v>1</v>
      </c>
      <c r="L159" s="16"/>
      <c r="M159" s="16"/>
      <c r="N159" s="16"/>
      <c r="O159" s="16"/>
      <c r="P159" s="16"/>
      <c r="Q159" s="16"/>
      <c r="R159" s="16">
        <f>$B159</f>
        <v>155</v>
      </c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H159" s="16"/>
      <c r="AI159" s="16"/>
      <c r="AJ159" s="16"/>
      <c r="AK159" s="16"/>
      <c r="AL159" s="16"/>
      <c r="AM159" s="16"/>
      <c r="AN159" s="16">
        <f>$D159</f>
        <v>126</v>
      </c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</row>
    <row r="160" spans="1:54" ht="15.9" customHeight="1" x14ac:dyDescent="0.3">
      <c r="A160" s="57"/>
      <c r="B160" s="55">
        <v>157</v>
      </c>
      <c r="C160" s="55">
        <v>56</v>
      </c>
      <c r="D160" s="55">
        <v>128</v>
      </c>
      <c r="E160" s="55"/>
      <c r="F160" s="70">
        <v>3.9097222222222221E-2</v>
      </c>
      <c r="G160" s="71" t="s">
        <v>771</v>
      </c>
      <c r="H160" s="71" t="s">
        <v>772</v>
      </c>
      <c r="I160" s="72" t="s">
        <v>90</v>
      </c>
      <c r="J160" s="72" t="s">
        <v>38</v>
      </c>
      <c r="K160" s="72" t="s">
        <v>1</v>
      </c>
      <c r="L160" s="16"/>
      <c r="M160" s="16"/>
      <c r="N160" s="16"/>
      <c r="O160" s="16"/>
      <c r="P160" s="16"/>
      <c r="Q160" s="16"/>
      <c r="R160" s="16">
        <f>$B160</f>
        <v>157</v>
      </c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H160" s="16"/>
      <c r="AI160" s="16"/>
      <c r="AJ160" s="16"/>
      <c r="AK160" s="16"/>
      <c r="AL160" s="16"/>
      <c r="AM160" s="16"/>
      <c r="AN160" s="16">
        <f>$D160</f>
        <v>128</v>
      </c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</row>
    <row r="161" spans="1:54" ht="15.9" customHeight="1" x14ac:dyDescent="0.3">
      <c r="A161" s="57"/>
      <c r="B161" s="55">
        <v>158</v>
      </c>
      <c r="C161" s="55">
        <v>57</v>
      </c>
      <c r="D161" s="55">
        <v>129</v>
      </c>
      <c r="E161" s="55"/>
      <c r="F161" s="70">
        <v>3.9143518518518515E-2</v>
      </c>
      <c r="G161" s="71" t="s">
        <v>107</v>
      </c>
      <c r="H161" s="71" t="s">
        <v>246</v>
      </c>
      <c r="I161" s="72" t="s">
        <v>90</v>
      </c>
      <c r="J161" s="74" t="s">
        <v>129</v>
      </c>
      <c r="K161" s="72" t="s">
        <v>1</v>
      </c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>
        <f>$B161</f>
        <v>158</v>
      </c>
      <c r="AF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>
        <f>$D161</f>
        <v>129</v>
      </c>
      <c r="BB161" s="16"/>
    </row>
    <row r="162" spans="1:54" ht="15.9" customHeight="1" x14ac:dyDescent="0.3">
      <c r="A162" s="51"/>
      <c r="B162" s="55">
        <v>159</v>
      </c>
      <c r="C162" s="55">
        <v>58</v>
      </c>
      <c r="D162" s="55">
        <v>130</v>
      </c>
      <c r="E162" s="55"/>
      <c r="F162" s="70">
        <v>3.9282407407407412E-2</v>
      </c>
      <c r="G162" s="71" t="s">
        <v>950</v>
      </c>
      <c r="H162" s="71" t="s">
        <v>279</v>
      </c>
      <c r="I162" s="72" t="s">
        <v>90</v>
      </c>
      <c r="J162" s="72" t="s">
        <v>23</v>
      </c>
      <c r="K162" s="72" t="s">
        <v>1</v>
      </c>
      <c r="L162" s="16"/>
      <c r="M162" s="16"/>
      <c r="N162" s="16">
        <f>$B162</f>
        <v>159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H162" s="16"/>
      <c r="AI162" s="16"/>
      <c r="AJ162" s="16">
        <f>$D162</f>
        <v>130</v>
      </c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</row>
    <row r="163" spans="1:54" ht="15.9" customHeight="1" x14ac:dyDescent="0.3">
      <c r="A163" s="51"/>
      <c r="B163" s="55">
        <v>160</v>
      </c>
      <c r="C163" s="55">
        <v>59</v>
      </c>
      <c r="D163" s="55">
        <v>131</v>
      </c>
      <c r="E163" s="55"/>
      <c r="F163" s="70">
        <v>3.9293981481481485E-2</v>
      </c>
      <c r="G163" s="71" t="s">
        <v>230</v>
      </c>
      <c r="H163" s="71" t="s">
        <v>881</v>
      </c>
      <c r="I163" s="72" t="s">
        <v>90</v>
      </c>
      <c r="J163" s="72" t="s">
        <v>39</v>
      </c>
      <c r="K163" s="72" t="s">
        <v>1</v>
      </c>
      <c r="L163" s="16"/>
      <c r="M163" s="16"/>
      <c r="N163" s="16"/>
      <c r="O163" s="16"/>
      <c r="P163" s="16"/>
      <c r="Q163" s="16"/>
      <c r="R163" s="16"/>
      <c r="S163" s="16">
        <f>$B163</f>
        <v>160</v>
      </c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H163" s="16"/>
      <c r="AI163" s="16"/>
      <c r="AJ163" s="16"/>
      <c r="AK163" s="16"/>
      <c r="AL163" s="16"/>
      <c r="AM163" s="16"/>
      <c r="AN163" s="16"/>
      <c r="AO163" s="16">
        <f>$D163</f>
        <v>131</v>
      </c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</row>
    <row r="164" spans="1:54" ht="15.9" customHeight="1" x14ac:dyDescent="0.3">
      <c r="A164" s="57"/>
      <c r="B164" s="55">
        <v>161</v>
      </c>
      <c r="C164" s="55">
        <v>53</v>
      </c>
      <c r="D164" s="55">
        <v>132</v>
      </c>
      <c r="E164" s="55"/>
      <c r="F164" s="70">
        <v>3.9421296296296295E-2</v>
      </c>
      <c r="G164" s="71" t="s">
        <v>79</v>
      </c>
      <c r="H164" s="71" t="s">
        <v>773</v>
      </c>
      <c r="I164" s="72" t="s">
        <v>87</v>
      </c>
      <c r="J164" s="72" t="s">
        <v>26</v>
      </c>
      <c r="K164" s="72" t="s">
        <v>1</v>
      </c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>
        <f>$B164</f>
        <v>161</v>
      </c>
      <c r="Z164" s="16"/>
      <c r="AA164" s="16"/>
      <c r="AB164" s="16"/>
      <c r="AC164" s="16"/>
      <c r="AD164" s="16"/>
      <c r="AE164" s="16"/>
      <c r="AF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>
        <f>$D164</f>
        <v>132</v>
      </c>
      <c r="AV164" s="16"/>
      <c r="AW164" s="16"/>
      <c r="AX164" s="16"/>
      <c r="AY164" s="16"/>
      <c r="AZ164" s="16"/>
      <c r="BA164" s="16"/>
      <c r="BB164" s="16"/>
    </row>
    <row r="165" spans="1:54" ht="15.9" customHeight="1" x14ac:dyDescent="0.3">
      <c r="A165" s="57"/>
      <c r="B165" s="55">
        <v>162</v>
      </c>
      <c r="C165" s="55">
        <v>60</v>
      </c>
      <c r="D165" s="55">
        <v>133</v>
      </c>
      <c r="E165" s="55"/>
      <c r="F165" s="70">
        <v>3.951388888888889E-2</v>
      </c>
      <c r="G165" s="71" t="s">
        <v>764</v>
      </c>
      <c r="H165" s="71" t="s">
        <v>774</v>
      </c>
      <c r="I165" s="72" t="s">
        <v>90</v>
      </c>
      <c r="J165" s="72" t="s">
        <v>129</v>
      </c>
      <c r="K165" s="72" t="s">
        <v>1</v>
      </c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>
        <f>$B165</f>
        <v>162</v>
      </c>
      <c r="AF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>
        <f>$D165</f>
        <v>133</v>
      </c>
      <c r="BB165" s="16"/>
    </row>
    <row r="166" spans="1:54" ht="15.9" customHeight="1" x14ac:dyDescent="0.3">
      <c r="A166" s="57"/>
      <c r="B166" s="55">
        <v>163</v>
      </c>
      <c r="C166" s="55">
        <v>61</v>
      </c>
      <c r="D166" s="55">
        <v>134</v>
      </c>
      <c r="E166" s="55"/>
      <c r="F166" s="70">
        <v>3.9560185185185184E-2</v>
      </c>
      <c r="G166" s="71" t="s">
        <v>775</v>
      </c>
      <c r="H166" s="71" t="s">
        <v>776</v>
      </c>
      <c r="I166" s="72" t="s">
        <v>90</v>
      </c>
      <c r="J166" s="72" t="s">
        <v>38</v>
      </c>
      <c r="K166" s="72" t="s">
        <v>1</v>
      </c>
      <c r="L166" s="16"/>
      <c r="M166" s="16"/>
      <c r="N166" s="16"/>
      <c r="O166" s="16"/>
      <c r="P166" s="16"/>
      <c r="Q166" s="16"/>
      <c r="R166" s="16">
        <f>$B166</f>
        <v>163</v>
      </c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H166" s="16"/>
      <c r="AI166" s="16"/>
      <c r="AJ166" s="16"/>
      <c r="AK166" s="16"/>
      <c r="AL166" s="16"/>
      <c r="AM166" s="16"/>
      <c r="AN166" s="16">
        <f>$D166</f>
        <v>134</v>
      </c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</row>
    <row r="167" spans="1:54" ht="15.9" customHeight="1" x14ac:dyDescent="0.3">
      <c r="A167" s="57"/>
      <c r="B167" s="55">
        <v>164</v>
      </c>
      <c r="C167" s="55">
        <v>61</v>
      </c>
      <c r="D167" s="55">
        <v>135</v>
      </c>
      <c r="E167" s="55"/>
      <c r="F167" s="70">
        <v>3.9560185185185184E-2</v>
      </c>
      <c r="G167" s="71" t="s">
        <v>210</v>
      </c>
      <c r="H167" s="71" t="s">
        <v>211</v>
      </c>
      <c r="I167" s="72" t="s">
        <v>90</v>
      </c>
      <c r="J167" s="72" t="s">
        <v>28</v>
      </c>
      <c r="K167" s="72" t="s">
        <v>1</v>
      </c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>
        <f>$B167</f>
        <v>164</v>
      </c>
      <c r="AE167" s="16"/>
      <c r="AF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>
        <f>$D167</f>
        <v>135</v>
      </c>
      <c r="BA167" s="16"/>
      <c r="BB167" s="16"/>
    </row>
    <row r="168" spans="1:54" ht="15.9" customHeight="1" x14ac:dyDescent="0.3">
      <c r="A168" s="57"/>
      <c r="B168" s="55">
        <v>164</v>
      </c>
      <c r="C168" s="55">
        <v>18</v>
      </c>
      <c r="D168" s="55">
        <v>135</v>
      </c>
      <c r="E168" s="57"/>
      <c r="F168" s="70">
        <v>3.9594907407407405E-2</v>
      </c>
      <c r="G168" s="71" t="s">
        <v>777</v>
      </c>
      <c r="H168" s="71" t="s">
        <v>778</v>
      </c>
      <c r="I168" s="72" t="s">
        <v>96</v>
      </c>
      <c r="J168" s="72" t="s">
        <v>26</v>
      </c>
      <c r="K168" s="72" t="s">
        <v>1</v>
      </c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>
        <f>$B168</f>
        <v>164</v>
      </c>
      <c r="Z168" s="16"/>
      <c r="AA168" s="16"/>
      <c r="AB168" s="16"/>
      <c r="AC168" s="16"/>
      <c r="AD168" s="16"/>
      <c r="AE168" s="16"/>
      <c r="AF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>
        <f>$D168</f>
        <v>135</v>
      </c>
      <c r="AV168" s="16"/>
      <c r="AW168" s="16"/>
      <c r="AX168" s="16"/>
      <c r="AY168" s="16"/>
      <c r="AZ168" s="16"/>
      <c r="BA168" s="16"/>
      <c r="BB168" s="16"/>
    </row>
    <row r="169" spans="1:54" ht="15.9" customHeight="1" x14ac:dyDescent="0.3">
      <c r="A169" s="51"/>
      <c r="B169" s="55">
        <v>166</v>
      </c>
      <c r="C169" s="55">
        <v>19</v>
      </c>
      <c r="D169" s="55">
        <v>137</v>
      </c>
      <c r="E169" s="55"/>
      <c r="F169" s="70">
        <v>3.9618055555555552E-2</v>
      </c>
      <c r="G169" s="71" t="s">
        <v>951</v>
      </c>
      <c r="H169" s="71" t="s">
        <v>952</v>
      </c>
      <c r="I169" s="72" t="s">
        <v>96</v>
      </c>
      <c r="J169" s="72" t="s">
        <v>36</v>
      </c>
      <c r="K169" s="72" t="s">
        <v>1</v>
      </c>
      <c r="L169" s="16">
        <f>$B169</f>
        <v>166</v>
      </c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H169" s="16">
        <f>$D169</f>
        <v>137</v>
      </c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</row>
    <row r="170" spans="1:54" ht="15.9" customHeight="1" x14ac:dyDescent="0.3">
      <c r="A170" s="51"/>
      <c r="B170" s="55">
        <v>167</v>
      </c>
      <c r="C170" s="55">
        <v>20</v>
      </c>
      <c r="D170" s="55">
        <v>138</v>
      </c>
      <c r="E170" s="55"/>
      <c r="F170" s="70">
        <v>3.9629629629629633E-2</v>
      </c>
      <c r="G170" s="71" t="s">
        <v>882</v>
      </c>
      <c r="H170" s="71" t="s">
        <v>466</v>
      </c>
      <c r="I170" s="72" t="s">
        <v>96</v>
      </c>
      <c r="J170" s="72" t="s">
        <v>39</v>
      </c>
      <c r="K170" s="72" t="s">
        <v>1</v>
      </c>
      <c r="L170" s="16"/>
      <c r="M170" s="16"/>
      <c r="N170" s="16"/>
      <c r="O170" s="16"/>
      <c r="P170" s="16"/>
      <c r="Q170" s="16"/>
      <c r="R170" s="16"/>
      <c r="S170" s="16">
        <f>$B170</f>
        <v>167</v>
      </c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H170" s="16"/>
      <c r="AI170" s="16"/>
      <c r="AJ170" s="16"/>
      <c r="AK170" s="16"/>
      <c r="AL170" s="16"/>
      <c r="AM170" s="16"/>
      <c r="AN170" s="16"/>
      <c r="AO170" s="16">
        <f>$D170</f>
        <v>138</v>
      </c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</row>
    <row r="171" spans="1:54" ht="15.9" customHeight="1" x14ac:dyDescent="0.3">
      <c r="A171" s="57"/>
      <c r="B171" s="55">
        <v>168</v>
      </c>
      <c r="C171" s="55">
        <v>63</v>
      </c>
      <c r="D171" s="55">
        <v>139</v>
      </c>
      <c r="E171" s="55"/>
      <c r="F171" s="70">
        <v>3.9675925925925927E-2</v>
      </c>
      <c r="G171" s="71" t="s">
        <v>756</v>
      </c>
      <c r="H171" s="71" t="s">
        <v>779</v>
      </c>
      <c r="I171" s="72" t="s">
        <v>90</v>
      </c>
      <c r="J171" s="72" t="s">
        <v>26</v>
      </c>
      <c r="K171" s="72" t="s">
        <v>1</v>
      </c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>
        <f>$B171</f>
        <v>168</v>
      </c>
      <c r="Z171" s="16"/>
      <c r="AA171" s="16"/>
      <c r="AB171" s="16"/>
      <c r="AC171" s="16"/>
      <c r="AD171" s="16"/>
      <c r="AE171" s="16"/>
      <c r="AF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>
        <f>$D171</f>
        <v>139</v>
      </c>
      <c r="AV171" s="16"/>
      <c r="AW171" s="16"/>
      <c r="AX171" s="16"/>
      <c r="AY171" s="16"/>
      <c r="AZ171" s="16"/>
      <c r="BA171" s="16"/>
      <c r="BB171" s="16"/>
    </row>
    <row r="172" spans="1:54" ht="15.9" customHeight="1" x14ac:dyDescent="0.3">
      <c r="A172" s="57"/>
      <c r="B172" s="55">
        <v>168</v>
      </c>
      <c r="C172" s="55">
        <v>21</v>
      </c>
      <c r="D172" s="55">
        <v>139</v>
      </c>
      <c r="E172" s="55"/>
      <c r="F172" s="70">
        <v>3.9675925925925927E-2</v>
      </c>
      <c r="G172" s="71" t="s">
        <v>780</v>
      </c>
      <c r="H172" s="71" t="s">
        <v>781</v>
      </c>
      <c r="I172" s="72" t="s">
        <v>96</v>
      </c>
      <c r="J172" s="72" t="s">
        <v>26</v>
      </c>
      <c r="K172" s="72" t="s">
        <v>1</v>
      </c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>
        <f>$B172</f>
        <v>168</v>
      </c>
      <c r="Z172" s="16"/>
      <c r="AA172" s="16"/>
      <c r="AB172" s="16"/>
      <c r="AC172" s="16"/>
      <c r="AD172" s="16"/>
      <c r="AE172" s="16"/>
      <c r="AF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>
        <f>$D172</f>
        <v>139</v>
      </c>
      <c r="AV172" s="16"/>
      <c r="AW172" s="16"/>
      <c r="AX172" s="16"/>
      <c r="AY172" s="16"/>
      <c r="AZ172" s="16"/>
      <c r="BA172" s="16"/>
      <c r="BB172" s="16"/>
    </row>
    <row r="173" spans="1:54" ht="15.9" customHeight="1" x14ac:dyDescent="0.3">
      <c r="A173" s="51"/>
      <c r="B173" s="55">
        <v>170</v>
      </c>
      <c r="C173" s="55">
        <v>64</v>
      </c>
      <c r="D173" s="55">
        <v>141</v>
      </c>
      <c r="E173" s="55"/>
      <c r="F173" s="70">
        <v>3.9699074074074074E-2</v>
      </c>
      <c r="G173" s="71" t="s">
        <v>84</v>
      </c>
      <c r="H173" s="71" t="s">
        <v>883</v>
      </c>
      <c r="I173" s="72" t="s">
        <v>90</v>
      </c>
      <c r="J173" s="75" t="s">
        <v>37</v>
      </c>
      <c r="K173" s="72" t="s">
        <v>1</v>
      </c>
      <c r="L173" s="16"/>
      <c r="M173" s="16">
        <f>$B173</f>
        <v>170</v>
      </c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H173" s="16"/>
      <c r="AI173" s="16">
        <f>$D173</f>
        <v>141</v>
      </c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</row>
    <row r="174" spans="1:54" ht="15.9" customHeight="1" x14ac:dyDescent="0.3">
      <c r="A174" s="51"/>
      <c r="B174" s="55">
        <v>170</v>
      </c>
      <c r="C174" s="55">
        <v>64</v>
      </c>
      <c r="D174" s="55">
        <v>141</v>
      </c>
      <c r="E174" s="55"/>
      <c r="F174" s="70">
        <v>3.9699074074074074E-2</v>
      </c>
      <c r="G174" s="71" t="s">
        <v>79</v>
      </c>
      <c r="H174" s="71" t="s">
        <v>153</v>
      </c>
      <c r="I174" s="72" t="s">
        <v>90</v>
      </c>
      <c r="J174" s="72" t="s">
        <v>83</v>
      </c>
      <c r="K174" s="72" t="s">
        <v>1</v>
      </c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>
        <f>$B174</f>
        <v>170</v>
      </c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>
        <f>$D174</f>
        <v>141</v>
      </c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</row>
    <row r="175" spans="1:54" ht="15.9" customHeight="1" x14ac:dyDescent="0.3">
      <c r="A175" s="57"/>
      <c r="B175" s="55">
        <v>172</v>
      </c>
      <c r="C175" s="55">
        <v>66</v>
      </c>
      <c r="D175" s="55">
        <v>143</v>
      </c>
      <c r="E175" s="55"/>
      <c r="F175" s="70">
        <v>3.9861111111111111E-2</v>
      </c>
      <c r="G175" s="71" t="s">
        <v>105</v>
      </c>
      <c r="H175" s="71" t="s">
        <v>782</v>
      </c>
      <c r="I175" s="72" t="s">
        <v>90</v>
      </c>
      <c r="J175" s="72" t="s">
        <v>38</v>
      </c>
      <c r="K175" s="72" t="s">
        <v>1</v>
      </c>
      <c r="L175" s="16"/>
      <c r="M175" s="16"/>
      <c r="N175" s="16"/>
      <c r="O175" s="16"/>
      <c r="P175" s="16"/>
      <c r="Q175" s="16"/>
      <c r="R175" s="16">
        <f>$B175</f>
        <v>172</v>
      </c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H175" s="16"/>
      <c r="AI175" s="16"/>
      <c r="AJ175" s="16"/>
      <c r="AK175" s="16"/>
      <c r="AL175" s="16"/>
      <c r="AM175" s="16"/>
      <c r="AN175" s="16">
        <f>$D175</f>
        <v>143</v>
      </c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</row>
    <row r="176" spans="1:54" ht="15.9" customHeight="1" x14ac:dyDescent="0.3">
      <c r="A176" s="51"/>
      <c r="B176" s="55">
        <v>173</v>
      </c>
      <c r="C176" s="55">
        <v>22</v>
      </c>
      <c r="D176" s="55">
        <v>144</v>
      </c>
      <c r="E176" s="55"/>
      <c r="F176" s="70">
        <v>3.9895833333333332E-2</v>
      </c>
      <c r="G176" s="71" t="s">
        <v>110</v>
      </c>
      <c r="H176" s="71" t="s">
        <v>111</v>
      </c>
      <c r="I176" s="72" t="s">
        <v>96</v>
      </c>
      <c r="J176" s="72" t="s">
        <v>24</v>
      </c>
      <c r="K176" s="72" t="s">
        <v>1</v>
      </c>
      <c r="L176" s="16"/>
      <c r="M176" s="16"/>
      <c r="N176" s="16"/>
      <c r="O176" s="16"/>
      <c r="P176" s="16"/>
      <c r="Q176" s="16"/>
      <c r="R176" s="16"/>
      <c r="S176" s="16"/>
      <c r="T176" s="16">
        <f>$B176</f>
        <v>173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H176" s="16"/>
      <c r="AI176" s="16"/>
      <c r="AJ176" s="16"/>
      <c r="AK176" s="16"/>
      <c r="AL176" s="16"/>
      <c r="AM176" s="16"/>
      <c r="AN176" s="16"/>
      <c r="AO176" s="16"/>
      <c r="AP176" s="16">
        <f>$D176</f>
        <v>144</v>
      </c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</row>
    <row r="177" spans="1:54" ht="15.9" customHeight="1" x14ac:dyDescent="0.3">
      <c r="A177" s="51"/>
      <c r="B177" s="55">
        <v>173</v>
      </c>
      <c r="C177" s="55">
        <v>22</v>
      </c>
      <c r="D177" s="55">
        <v>144</v>
      </c>
      <c r="E177" s="55"/>
      <c r="F177" s="70">
        <v>3.9895833333333332E-2</v>
      </c>
      <c r="G177" s="71" t="s">
        <v>884</v>
      </c>
      <c r="H177" s="71" t="s">
        <v>641</v>
      </c>
      <c r="I177" s="72" t="s">
        <v>96</v>
      </c>
      <c r="J177" s="72" t="s">
        <v>77</v>
      </c>
      <c r="K177" s="72" t="s">
        <v>1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>
        <f>$B177</f>
        <v>173</v>
      </c>
      <c r="X177" s="16"/>
      <c r="Y177" s="16"/>
      <c r="Z177" s="16"/>
      <c r="AA177" s="16"/>
      <c r="AB177" s="16"/>
      <c r="AC177" s="16"/>
      <c r="AD177" s="16"/>
      <c r="AE177" s="16"/>
      <c r="AF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>
        <f>$D177</f>
        <v>144</v>
      </c>
      <c r="AT177" s="16"/>
      <c r="AU177" s="16"/>
      <c r="AV177" s="16"/>
      <c r="AW177" s="16"/>
      <c r="AX177" s="16"/>
      <c r="AY177" s="16"/>
      <c r="AZ177" s="16"/>
      <c r="BA177" s="16"/>
      <c r="BB177" s="16"/>
    </row>
    <row r="178" spans="1:54" ht="15.9" customHeight="1" x14ac:dyDescent="0.3">
      <c r="A178" s="51"/>
      <c r="B178" s="55">
        <v>175</v>
      </c>
      <c r="C178" s="55">
        <v>67</v>
      </c>
      <c r="D178" s="55">
        <v>146</v>
      </c>
      <c r="E178" s="55"/>
      <c r="F178" s="70">
        <v>3.9953703703703707E-2</v>
      </c>
      <c r="G178" s="71" t="s">
        <v>885</v>
      </c>
      <c r="H178" s="71" t="s">
        <v>886</v>
      </c>
      <c r="I178" s="72" t="s">
        <v>90</v>
      </c>
      <c r="J178" s="72" t="s">
        <v>27</v>
      </c>
      <c r="K178" s="72" t="s">
        <v>1</v>
      </c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>
        <f>$B178</f>
        <v>175</v>
      </c>
      <c r="AA178" s="16"/>
      <c r="AB178" s="16"/>
      <c r="AC178" s="16"/>
      <c r="AD178" s="16"/>
      <c r="AE178" s="16"/>
      <c r="AF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>
        <f>$D178</f>
        <v>146</v>
      </c>
      <c r="AW178" s="16"/>
      <c r="AX178" s="16"/>
      <c r="AY178" s="16"/>
      <c r="AZ178" s="16"/>
      <c r="BA178" s="16"/>
      <c r="BB178" s="16"/>
    </row>
    <row r="179" spans="1:54" ht="15.9" customHeight="1" x14ac:dyDescent="0.3">
      <c r="A179" s="57"/>
      <c r="B179" s="55">
        <v>176</v>
      </c>
      <c r="C179" s="55">
        <v>68</v>
      </c>
      <c r="D179" s="55">
        <v>147</v>
      </c>
      <c r="E179" s="55"/>
      <c r="F179" s="70">
        <v>3.9976851851851854E-2</v>
      </c>
      <c r="G179" s="71" t="s">
        <v>783</v>
      </c>
      <c r="H179" s="71" t="s">
        <v>784</v>
      </c>
      <c r="I179" s="72" t="s">
        <v>90</v>
      </c>
      <c r="J179" s="72" t="s">
        <v>26</v>
      </c>
      <c r="K179" s="72" t="s">
        <v>1</v>
      </c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>
        <f>$B179</f>
        <v>176</v>
      </c>
      <c r="Z179" s="16"/>
      <c r="AA179" s="16"/>
      <c r="AB179" s="16"/>
      <c r="AC179" s="16"/>
      <c r="AD179" s="16"/>
      <c r="AE179" s="16"/>
      <c r="AF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>
        <f>$D179</f>
        <v>147</v>
      </c>
      <c r="AV179" s="16"/>
      <c r="AW179" s="16"/>
      <c r="AX179" s="16"/>
      <c r="AY179" s="16"/>
      <c r="AZ179" s="16"/>
      <c r="BA179" s="16"/>
      <c r="BB179" s="16"/>
    </row>
    <row r="180" spans="1:54" ht="15.9" customHeight="1" x14ac:dyDescent="0.3">
      <c r="A180" s="51"/>
      <c r="B180" s="55">
        <v>177</v>
      </c>
      <c r="C180" s="55">
        <v>24</v>
      </c>
      <c r="D180" s="55">
        <v>148</v>
      </c>
      <c r="E180" s="55"/>
      <c r="F180" s="70">
        <v>4.0011574074074074E-2</v>
      </c>
      <c r="G180" s="71" t="s">
        <v>151</v>
      </c>
      <c r="H180" s="71" t="s">
        <v>152</v>
      </c>
      <c r="I180" s="72" t="s">
        <v>96</v>
      </c>
      <c r="J180" s="72" t="s">
        <v>83</v>
      </c>
      <c r="K180" s="72" t="s">
        <v>1</v>
      </c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>
        <f>$B180</f>
        <v>177</v>
      </c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>
        <f>$D180</f>
        <v>148</v>
      </c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</row>
    <row r="181" spans="1:54" ht="15.9" customHeight="1" x14ac:dyDescent="0.3">
      <c r="A181" s="51"/>
      <c r="B181" s="55">
        <v>178</v>
      </c>
      <c r="C181" s="55">
        <v>25</v>
      </c>
      <c r="D181" s="55">
        <v>149</v>
      </c>
      <c r="E181" s="55"/>
      <c r="F181" s="70">
        <v>4.0023148148148148E-2</v>
      </c>
      <c r="G181" s="71" t="s">
        <v>887</v>
      </c>
      <c r="H181" s="71" t="s">
        <v>888</v>
      </c>
      <c r="I181" s="72" t="s">
        <v>96</v>
      </c>
      <c r="J181" s="72" t="s">
        <v>39</v>
      </c>
      <c r="K181" s="72" t="s">
        <v>1</v>
      </c>
      <c r="L181" s="16"/>
      <c r="M181" s="16"/>
      <c r="N181" s="16"/>
      <c r="O181" s="16"/>
      <c r="P181" s="16"/>
      <c r="Q181" s="16"/>
      <c r="R181" s="16"/>
      <c r="S181" s="16">
        <f>$B181</f>
        <v>178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H181" s="16"/>
      <c r="AI181" s="16"/>
      <c r="AJ181" s="16"/>
      <c r="AK181" s="16"/>
      <c r="AL181" s="16"/>
      <c r="AM181" s="16"/>
      <c r="AN181" s="16"/>
      <c r="AO181" s="16">
        <f>$D181</f>
        <v>149</v>
      </c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</row>
    <row r="182" spans="1:54" ht="15.9" customHeight="1" x14ac:dyDescent="0.3">
      <c r="A182" s="57"/>
      <c r="B182" s="55">
        <v>179</v>
      </c>
      <c r="C182" s="55">
        <v>54</v>
      </c>
      <c r="D182" s="55">
        <v>150</v>
      </c>
      <c r="E182" s="55"/>
      <c r="F182" s="70">
        <v>4.024305555555556E-2</v>
      </c>
      <c r="G182" s="71" t="s">
        <v>76</v>
      </c>
      <c r="H182" s="71" t="s">
        <v>785</v>
      </c>
      <c r="I182" s="72" t="s">
        <v>87</v>
      </c>
      <c r="J182" s="72" t="s">
        <v>28</v>
      </c>
      <c r="K182" s="72" t="s">
        <v>1</v>
      </c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>
        <f>$B182</f>
        <v>179</v>
      </c>
      <c r="AE182" s="16"/>
      <c r="AF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>
        <f>$D182</f>
        <v>150</v>
      </c>
      <c r="BA182" s="16"/>
      <c r="BB182" s="16"/>
    </row>
    <row r="183" spans="1:54" ht="15.9" customHeight="1" x14ac:dyDescent="0.3">
      <c r="A183" s="51"/>
      <c r="B183" s="55">
        <v>180</v>
      </c>
      <c r="C183" s="55"/>
      <c r="D183" s="55"/>
      <c r="E183" s="55"/>
      <c r="F183" s="70">
        <v>4.02662037037037E-2</v>
      </c>
      <c r="G183" s="71" t="s">
        <v>889</v>
      </c>
      <c r="H183" s="71" t="s">
        <v>890</v>
      </c>
      <c r="I183" s="72" t="s">
        <v>74</v>
      </c>
      <c r="J183" s="72" t="s">
        <v>39</v>
      </c>
      <c r="K183" s="72" t="s">
        <v>1</v>
      </c>
      <c r="L183" s="16"/>
      <c r="M183" s="16"/>
      <c r="N183" s="16"/>
      <c r="O183" s="16"/>
      <c r="P183" s="16"/>
      <c r="Q183" s="16"/>
      <c r="R183" s="16"/>
      <c r="S183" s="16">
        <f>$B183</f>
        <v>180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</row>
    <row r="184" spans="1:54" ht="15.9" customHeight="1" x14ac:dyDescent="0.3">
      <c r="A184" s="51"/>
      <c r="B184" s="55">
        <v>181</v>
      </c>
      <c r="C184" s="55"/>
      <c r="D184" s="55"/>
      <c r="E184" s="55"/>
      <c r="F184" s="70">
        <v>4.0300925925925928E-2</v>
      </c>
      <c r="G184" s="71" t="s">
        <v>824</v>
      </c>
      <c r="H184" s="71" t="s">
        <v>891</v>
      </c>
      <c r="I184" s="72" t="s">
        <v>74</v>
      </c>
      <c r="J184" s="72" t="s">
        <v>39</v>
      </c>
      <c r="K184" s="72" t="s">
        <v>1</v>
      </c>
      <c r="L184" s="16"/>
      <c r="M184" s="16"/>
      <c r="N184" s="16"/>
      <c r="O184" s="16"/>
      <c r="P184" s="16"/>
      <c r="Q184" s="16"/>
      <c r="R184" s="16"/>
      <c r="S184" s="16">
        <f>$B184</f>
        <v>181</v>
      </c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</row>
    <row r="185" spans="1:54" ht="15.9" customHeight="1" x14ac:dyDescent="0.3">
      <c r="A185" s="51"/>
      <c r="B185" s="55">
        <v>182</v>
      </c>
      <c r="C185" s="55">
        <v>55</v>
      </c>
      <c r="D185" s="55">
        <v>151</v>
      </c>
      <c r="E185" s="55"/>
      <c r="F185" s="70">
        <v>4.0312499999999994E-2</v>
      </c>
      <c r="G185" s="71" t="s">
        <v>140</v>
      </c>
      <c r="H185" s="71" t="s">
        <v>214</v>
      </c>
      <c r="I185" s="73" t="s">
        <v>87</v>
      </c>
      <c r="J185" s="72" t="s">
        <v>158</v>
      </c>
      <c r="K185" s="72" t="s">
        <v>1</v>
      </c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>
        <f>$B185</f>
        <v>182</v>
      </c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>
        <f>$D185</f>
        <v>151</v>
      </c>
    </row>
    <row r="186" spans="1:54" ht="15.9" customHeight="1" x14ac:dyDescent="0.3">
      <c r="A186" s="57"/>
      <c r="B186" s="55">
        <v>183</v>
      </c>
      <c r="C186" s="55">
        <v>56</v>
      </c>
      <c r="D186" s="55">
        <v>152</v>
      </c>
      <c r="E186" s="55"/>
      <c r="F186" s="70">
        <v>4.0381944444444443E-2</v>
      </c>
      <c r="G186" s="71" t="s">
        <v>786</v>
      </c>
      <c r="H186" s="71" t="s">
        <v>169</v>
      </c>
      <c r="I186" s="72" t="s">
        <v>87</v>
      </c>
      <c r="J186" s="72" t="s">
        <v>26</v>
      </c>
      <c r="K186" s="72" t="s">
        <v>1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>
        <f>$B186</f>
        <v>183</v>
      </c>
      <c r="Z186" s="16"/>
      <c r="AA186" s="16"/>
      <c r="AB186" s="16"/>
      <c r="AC186" s="16"/>
      <c r="AD186" s="16"/>
      <c r="AE186" s="16"/>
      <c r="AF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>
        <f>$D186</f>
        <v>152</v>
      </c>
      <c r="AV186" s="16"/>
      <c r="AW186" s="16"/>
      <c r="AX186" s="16"/>
      <c r="AY186" s="16"/>
      <c r="AZ186" s="16"/>
      <c r="BA186" s="16"/>
      <c r="BB186" s="16"/>
    </row>
    <row r="187" spans="1:54" ht="15.9" customHeight="1" x14ac:dyDescent="0.3">
      <c r="A187" s="57"/>
      <c r="B187" s="55">
        <v>184</v>
      </c>
      <c r="C187" s="57"/>
      <c r="D187" s="57"/>
      <c r="E187" s="57"/>
      <c r="F187" s="70">
        <v>4.0474537037037038E-2</v>
      </c>
      <c r="G187" s="71" t="s">
        <v>165</v>
      </c>
      <c r="H187" s="71" t="s">
        <v>253</v>
      </c>
      <c r="I187" s="73" t="s">
        <v>74</v>
      </c>
      <c r="J187" s="72" t="s">
        <v>38</v>
      </c>
      <c r="K187" s="72" t="s">
        <v>1</v>
      </c>
      <c r="L187" s="16"/>
      <c r="M187" s="16"/>
      <c r="N187" s="16"/>
      <c r="O187" s="16"/>
      <c r="P187" s="16"/>
      <c r="Q187" s="16"/>
      <c r="R187" s="16">
        <f>$B187</f>
        <v>184</v>
      </c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</row>
    <row r="188" spans="1:54" ht="15.9" customHeight="1" x14ac:dyDescent="0.3">
      <c r="A188" s="51"/>
      <c r="B188" s="55">
        <v>185</v>
      </c>
      <c r="C188" s="55">
        <v>57</v>
      </c>
      <c r="D188" s="55">
        <v>153</v>
      </c>
      <c r="E188" s="55"/>
      <c r="F188" s="70">
        <v>4.0625000000000001E-2</v>
      </c>
      <c r="G188" s="71" t="s">
        <v>892</v>
      </c>
      <c r="H188" s="71" t="s">
        <v>893</v>
      </c>
      <c r="I188" s="74" t="s">
        <v>87</v>
      </c>
      <c r="J188" s="74" t="s">
        <v>39</v>
      </c>
      <c r="K188" s="72" t="s">
        <v>1</v>
      </c>
      <c r="L188" s="16"/>
      <c r="M188" s="16"/>
      <c r="N188" s="16"/>
      <c r="O188" s="16"/>
      <c r="P188" s="16"/>
      <c r="Q188" s="16"/>
      <c r="R188" s="16"/>
      <c r="S188" s="16">
        <f>$B188</f>
        <v>185</v>
      </c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H188" s="16"/>
      <c r="AI188" s="16"/>
      <c r="AJ188" s="16"/>
      <c r="AK188" s="16"/>
      <c r="AL188" s="16"/>
      <c r="AM188" s="16"/>
      <c r="AN188" s="16"/>
      <c r="AO188" s="16">
        <f>$D188</f>
        <v>153</v>
      </c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</row>
    <row r="189" spans="1:54" ht="15.9" customHeight="1" x14ac:dyDescent="0.3">
      <c r="A189" s="51"/>
      <c r="B189" s="55">
        <v>186</v>
      </c>
      <c r="C189" s="55">
        <v>26</v>
      </c>
      <c r="D189" s="55">
        <v>154</v>
      </c>
      <c r="E189" s="55"/>
      <c r="F189" s="70">
        <v>4.0682870370370376E-2</v>
      </c>
      <c r="G189" s="71" t="s">
        <v>193</v>
      </c>
      <c r="H189" s="71" t="s">
        <v>119</v>
      </c>
      <c r="I189" s="72" t="s">
        <v>96</v>
      </c>
      <c r="J189" s="72" t="s">
        <v>39</v>
      </c>
      <c r="K189" s="72" t="s">
        <v>1</v>
      </c>
      <c r="L189" s="16"/>
      <c r="M189" s="16"/>
      <c r="N189" s="16"/>
      <c r="O189" s="16"/>
      <c r="P189" s="16"/>
      <c r="Q189" s="16"/>
      <c r="R189" s="16"/>
      <c r="S189" s="16">
        <f>$B189</f>
        <v>186</v>
      </c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H189" s="16"/>
      <c r="AI189" s="16"/>
      <c r="AJ189" s="16"/>
      <c r="AK189" s="16"/>
      <c r="AL189" s="16"/>
      <c r="AM189" s="16"/>
      <c r="AN189" s="16"/>
      <c r="AO189" s="16">
        <f>$D189</f>
        <v>154</v>
      </c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</row>
    <row r="190" spans="1:54" ht="15.9" customHeight="1" x14ac:dyDescent="0.3">
      <c r="A190" s="51"/>
      <c r="B190" s="55">
        <v>187</v>
      </c>
      <c r="C190" s="55"/>
      <c r="D190" s="55"/>
      <c r="E190" s="55"/>
      <c r="F190" s="70">
        <v>4.0740740740740737E-2</v>
      </c>
      <c r="G190" s="71" t="s">
        <v>423</v>
      </c>
      <c r="H190" s="71" t="s">
        <v>659</v>
      </c>
      <c r="I190" s="72" t="s">
        <v>74</v>
      </c>
      <c r="J190" s="72" t="s">
        <v>39</v>
      </c>
      <c r="K190" s="72" t="s">
        <v>1</v>
      </c>
      <c r="L190" s="16"/>
      <c r="M190" s="16"/>
      <c r="N190" s="16"/>
      <c r="O190" s="16"/>
      <c r="P190" s="16"/>
      <c r="Q190" s="16"/>
      <c r="R190" s="16"/>
      <c r="S190" s="16">
        <f>$B190</f>
        <v>187</v>
      </c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</row>
    <row r="191" spans="1:54" ht="15.9" customHeight="1" x14ac:dyDescent="0.3">
      <c r="A191" s="51"/>
      <c r="B191" s="55">
        <v>188</v>
      </c>
      <c r="C191" s="55">
        <v>27</v>
      </c>
      <c r="D191" s="55">
        <v>155</v>
      </c>
      <c r="E191" s="55"/>
      <c r="F191" s="70">
        <v>4.0821759259259259E-2</v>
      </c>
      <c r="G191" s="71" t="s">
        <v>186</v>
      </c>
      <c r="H191" s="71" t="s">
        <v>231</v>
      </c>
      <c r="I191" s="72" t="s">
        <v>96</v>
      </c>
      <c r="J191" s="72" t="s">
        <v>158</v>
      </c>
      <c r="K191" s="72" t="s">
        <v>1</v>
      </c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>
        <f>$B191</f>
        <v>188</v>
      </c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>
        <f>$D191</f>
        <v>155</v>
      </c>
    </row>
    <row r="192" spans="1:54" ht="15.9" customHeight="1" x14ac:dyDescent="0.3">
      <c r="A192" s="51"/>
      <c r="B192" s="55">
        <v>189</v>
      </c>
      <c r="C192" s="55">
        <v>58</v>
      </c>
      <c r="D192" s="55">
        <v>156</v>
      </c>
      <c r="E192" s="55"/>
      <c r="F192" s="70">
        <v>4.08912037037037E-2</v>
      </c>
      <c r="G192" s="71" t="s">
        <v>904</v>
      </c>
      <c r="H192" s="71" t="s">
        <v>274</v>
      </c>
      <c r="I192" s="72" t="s">
        <v>87</v>
      </c>
      <c r="J192" s="72" t="s">
        <v>23</v>
      </c>
      <c r="K192" s="72" t="s">
        <v>1</v>
      </c>
      <c r="L192" s="16"/>
      <c r="M192" s="16"/>
      <c r="N192" s="16">
        <f>$B192</f>
        <v>189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H192" s="16"/>
      <c r="AI192" s="16"/>
      <c r="AJ192" s="16">
        <f>$D192</f>
        <v>156</v>
      </c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</row>
    <row r="193" spans="1:54" ht="15.9" customHeight="1" x14ac:dyDescent="0.3">
      <c r="A193" s="57"/>
      <c r="B193" s="55">
        <v>190</v>
      </c>
      <c r="C193" s="55">
        <v>28</v>
      </c>
      <c r="D193" s="55">
        <v>157</v>
      </c>
      <c r="E193" s="55"/>
      <c r="F193" s="70">
        <v>4.1111111111111112E-2</v>
      </c>
      <c r="G193" s="71" t="s">
        <v>89</v>
      </c>
      <c r="H193" s="71" t="s">
        <v>787</v>
      </c>
      <c r="I193" s="72" t="s">
        <v>96</v>
      </c>
      <c r="J193" s="72" t="s">
        <v>41</v>
      </c>
      <c r="K193" s="72" t="s">
        <v>1</v>
      </c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>
        <f>$B193</f>
        <v>190</v>
      </c>
      <c r="AB193" s="16"/>
      <c r="AC193" s="16"/>
      <c r="AD193" s="16"/>
      <c r="AE193" s="16"/>
      <c r="AF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>
        <f>$D193</f>
        <v>157</v>
      </c>
      <c r="AX193" s="16"/>
      <c r="AY193" s="16"/>
      <c r="AZ193" s="16"/>
      <c r="BA193" s="16"/>
      <c r="BB193" s="16"/>
    </row>
    <row r="194" spans="1:54" ht="15.9" customHeight="1" x14ac:dyDescent="0.3">
      <c r="A194" s="51"/>
      <c r="B194" s="55">
        <v>191</v>
      </c>
      <c r="C194" s="55">
        <v>29</v>
      </c>
      <c r="D194" s="55">
        <v>158</v>
      </c>
      <c r="E194" s="55"/>
      <c r="F194" s="70">
        <v>4.1134259259259259E-2</v>
      </c>
      <c r="G194" s="71" t="s">
        <v>953</v>
      </c>
      <c r="H194" s="71" t="s">
        <v>954</v>
      </c>
      <c r="I194" s="72" t="s">
        <v>96</v>
      </c>
      <c r="J194" s="72" t="s">
        <v>54</v>
      </c>
      <c r="K194" s="72" t="s">
        <v>1</v>
      </c>
      <c r="L194" s="16"/>
      <c r="M194" s="16"/>
      <c r="N194" s="16"/>
      <c r="O194" s="16"/>
      <c r="P194" s="16">
        <f>$B194</f>
        <v>191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H194" s="16"/>
      <c r="AI194" s="16"/>
      <c r="AJ194" s="16"/>
      <c r="AK194" s="16"/>
      <c r="AL194" s="16">
        <f>$D194</f>
        <v>158</v>
      </c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</row>
    <row r="195" spans="1:54" ht="15.9" customHeight="1" x14ac:dyDescent="0.3">
      <c r="A195" s="57"/>
      <c r="B195" s="55">
        <v>192</v>
      </c>
      <c r="C195" s="55">
        <v>30</v>
      </c>
      <c r="D195" s="55">
        <v>159</v>
      </c>
      <c r="E195" s="55"/>
      <c r="F195" s="70">
        <v>4.1157407407407406E-2</v>
      </c>
      <c r="G195" s="71" t="s">
        <v>105</v>
      </c>
      <c r="H195" s="71" t="s">
        <v>149</v>
      </c>
      <c r="I195" s="72" t="s">
        <v>96</v>
      </c>
      <c r="J195" s="72" t="s">
        <v>129</v>
      </c>
      <c r="K195" s="72" t="s">
        <v>1</v>
      </c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>
        <f>$B195</f>
        <v>192</v>
      </c>
      <c r="AF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>
        <f>$D195</f>
        <v>159</v>
      </c>
      <c r="BB195" s="16"/>
    </row>
    <row r="196" spans="1:54" ht="15.9" customHeight="1" x14ac:dyDescent="0.3">
      <c r="A196" s="51"/>
      <c r="B196" s="55">
        <v>193</v>
      </c>
      <c r="C196" s="55">
        <v>4</v>
      </c>
      <c r="D196" s="55">
        <v>160</v>
      </c>
      <c r="E196" s="55"/>
      <c r="F196" s="70">
        <v>4.116898148148148E-2</v>
      </c>
      <c r="G196" s="71" t="s">
        <v>894</v>
      </c>
      <c r="H196" s="71" t="s">
        <v>305</v>
      </c>
      <c r="I196" s="72" t="s">
        <v>122</v>
      </c>
      <c r="J196" s="72" t="s">
        <v>39</v>
      </c>
      <c r="K196" s="72" t="s">
        <v>1</v>
      </c>
      <c r="L196" s="16"/>
      <c r="M196" s="16"/>
      <c r="N196" s="16"/>
      <c r="O196" s="16"/>
      <c r="P196" s="16"/>
      <c r="Q196" s="16"/>
      <c r="R196" s="16"/>
      <c r="S196" s="16">
        <f>$B196</f>
        <v>193</v>
      </c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H196" s="16"/>
      <c r="AI196" s="16"/>
      <c r="AJ196" s="16"/>
      <c r="AK196" s="16"/>
      <c r="AL196" s="16"/>
      <c r="AM196" s="16"/>
      <c r="AN196" s="16"/>
      <c r="AO196" s="16">
        <f>$D196</f>
        <v>160</v>
      </c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</row>
    <row r="197" spans="1:54" ht="15.9" customHeight="1" x14ac:dyDescent="0.3">
      <c r="A197" s="51"/>
      <c r="B197" s="55">
        <v>194</v>
      </c>
      <c r="C197" s="55">
        <v>59</v>
      </c>
      <c r="D197" s="55">
        <v>161</v>
      </c>
      <c r="E197" s="55"/>
      <c r="F197" s="70">
        <v>4.1238425925925921E-2</v>
      </c>
      <c r="G197" s="71" t="s">
        <v>955</v>
      </c>
      <c r="H197" s="71" t="s">
        <v>956</v>
      </c>
      <c r="I197" s="72" t="s">
        <v>87</v>
      </c>
      <c r="J197" s="72" t="s">
        <v>23</v>
      </c>
      <c r="K197" s="72" t="s">
        <v>1</v>
      </c>
      <c r="L197" s="16"/>
      <c r="M197" s="16"/>
      <c r="N197" s="16">
        <f>$B197</f>
        <v>194</v>
      </c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H197" s="16"/>
      <c r="AI197" s="16"/>
      <c r="AJ197" s="16">
        <f>$D197</f>
        <v>161</v>
      </c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</row>
    <row r="198" spans="1:54" ht="15.9" customHeight="1" x14ac:dyDescent="0.3">
      <c r="A198" s="57"/>
      <c r="B198" s="55">
        <v>195</v>
      </c>
      <c r="C198" s="55">
        <v>60</v>
      </c>
      <c r="D198" s="55">
        <v>162</v>
      </c>
      <c r="E198" s="55"/>
      <c r="F198" s="70">
        <v>4.1493055555555554E-2</v>
      </c>
      <c r="G198" s="71" t="s">
        <v>80</v>
      </c>
      <c r="H198" s="71" t="s">
        <v>566</v>
      </c>
      <c r="I198" s="72" t="s">
        <v>87</v>
      </c>
      <c r="J198" s="72" t="s">
        <v>41</v>
      </c>
      <c r="K198" s="72" t="s">
        <v>1</v>
      </c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>
        <f>$B198</f>
        <v>195</v>
      </c>
      <c r="AB198" s="16"/>
      <c r="AC198" s="16"/>
      <c r="AD198" s="16"/>
      <c r="AE198" s="16"/>
      <c r="AF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>
        <f>$D198</f>
        <v>162</v>
      </c>
      <c r="AX198" s="16"/>
      <c r="AY198" s="16"/>
      <c r="AZ198" s="16"/>
      <c r="BA198" s="16"/>
      <c r="BB198" s="16"/>
    </row>
    <row r="199" spans="1:54" ht="15.9" customHeight="1" x14ac:dyDescent="0.3">
      <c r="A199" s="51"/>
      <c r="B199" s="55">
        <v>196</v>
      </c>
      <c r="C199" s="55">
        <v>69</v>
      </c>
      <c r="D199" s="55">
        <v>163</v>
      </c>
      <c r="E199" s="55"/>
      <c r="F199" s="70">
        <v>4.1527777777777775E-2</v>
      </c>
      <c r="G199" s="71" t="s">
        <v>88</v>
      </c>
      <c r="H199" s="71" t="s">
        <v>895</v>
      </c>
      <c r="I199" s="72" t="s">
        <v>90</v>
      </c>
      <c r="J199" s="74" t="s">
        <v>77</v>
      </c>
      <c r="K199" s="72" t="s">
        <v>1</v>
      </c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>
        <f>$B199</f>
        <v>196</v>
      </c>
      <c r="X199" s="16"/>
      <c r="Y199" s="16"/>
      <c r="Z199" s="16"/>
      <c r="AA199" s="16"/>
      <c r="AB199" s="16"/>
      <c r="AC199" s="16"/>
      <c r="AD199" s="16"/>
      <c r="AE199" s="16"/>
      <c r="AF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>
        <f>$D199</f>
        <v>163</v>
      </c>
      <c r="AT199" s="16"/>
      <c r="AU199" s="16"/>
      <c r="AV199" s="16"/>
      <c r="AW199" s="16"/>
      <c r="AX199" s="16"/>
      <c r="AY199" s="16"/>
      <c r="AZ199" s="16"/>
      <c r="BA199" s="16"/>
      <c r="BB199" s="16"/>
    </row>
    <row r="200" spans="1:54" ht="15.9" customHeight="1" x14ac:dyDescent="0.3">
      <c r="A200" s="51"/>
      <c r="B200" s="55">
        <v>197</v>
      </c>
      <c r="C200" s="55">
        <v>70</v>
      </c>
      <c r="D200" s="55">
        <v>164</v>
      </c>
      <c r="E200" s="55"/>
      <c r="F200" s="70">
        <v>4.1608796296296297E-2</v>
      </c>
      <c r="G200" s="71" t="s">
        <v>221</v>
      </c>
      <c r="H200" s="71" t="s">
        <v>101</v>
      </c>
      <c r="I200" s="72" t="s">
        <v>90</v>
      </c>
      <c r="J200" s="72" t="s">
        <v>66</v>
      </c>
      <c r="K200" s="72" t="s">
        <v>1</v>
      </c>
      <c r="L200" s="16"/>
      <c r="M200" s="16"/>
      <c r="N200" s="16"/>
      <c r="O200" s="16"/>
      <c r="P200" s="16"/>
      <c r="Q200" s="16">
        <f>$B200</f>
        <v>197</v>
      </c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H200" s="16"/>
      <c r="AI200" s="16"/>
      <c r="AJ200" s="16"/>
      <c r="AK200" s="16"/>
      <c r="AL200" s="16"/>
      <c r="AM200" s="16">
        <f>$D200</f>
        <v>164</v>
      </c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</row>
    <row r="201" spans="1:54" ht="15.9" customHeight="1" x14ac:dyDescent="0.3">
      <c r="A201" s="57"/>
      <c r="B201" s="55">
        <v>197</v>
      </c>
      <c r="C201" s="55">
        <v>70</v>
      </c>
      <c r="D201" s="55">
        <v>164</v>
      </c>
      <c r="E201" s="57"/>
      <c r="F201" s="70">
        <v>4.1608796296296297E-2</v>
      </c>
      <c r="G201" s="71" t="s">
        <v>788</v>
      </c>
      <c r="H201" s="71" t="s">
        <v>789</v>
      </c>
      <c r="I201" s="72" t="s">
        <v>90</v>
      </c>
      <c r="J201" s="72" t="s">
        <v>129</v>
      </c>
      <c r="K201" s="72" t="s">
        <v>1</v>
      </c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>
        <f>$B201</f>
        <v>197</v>
      </c>
      <c r="AF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>
        <f>$D201</f>
        <v>164</v>
      </c>
      <c r="BB201" s="16"/>
    </row>
    <row r="202" spans="1:54" ht="15.9" customHeight="1" x14ac:dyDescent="0.3">
      <c r="A202" s="57"/>
      <c r="B202" s="55">
        <v>199</v>
      </c>
      <c r="C202" s="55">
        <v>72</v>
      </c>
      <c r="D202" s="55">
        <v>166</v>
      </c>
      <c r="E202" s="55"/>
      <c r="F202" s="76">
        <v>4.1666666666666664E-2</v>
      </c>
      <c r="G202" s="71" t="s">
        <v>791</v>
      </c>
      <c r="H202" s="71" t="s">
        <v>792</v>
      </c>
      <c r="I202" s="72" t="s">
        <v>90</v>
      </c>
      <c r="J202" s="72" t="s">
        <v>26</v>
      </c>
      <c r="K202" s="72" t="s">
        <v>1</v>
      </c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>
        <f>$B202</f>
        <v>199</v>
      </c>
      <c r="Z202" s="16"/>
      <c r="AA202" s="16"/>
      <c r="AB202" s="16"/>
      <c r="AC202" s="16"/>
      <c r="AD202" s="16"/>
      <c r="AE202" s="16"/>
      <c r="AF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>
        <f>$D202</f>
        <v>166</v>
      </c>
      <c r="AV202" s="16"/>
      <c r="AW202" s="16"/>
      <c r="AX202" s="16"/>
      <c r="AY202" s="16"/>
      <c r="AZ202" s="16"/>
      <c r="BA202" s="16"/>
      <c r="BB202" s="16"/>
    </row>
    <row r="203" spans="1:54" ht="15.9" customHeight="1" x14ac:dyDescent="0.3">
      <c r="A203" s="57"/>
      <c r="B203" s="55">
        <v>199</v>
      </c>
      <c r="C203" s="55">
        <v>72</v>
      </c>
      <c r="D203" s="55">
        <v>166</v>
      </c>
      <c r="E203" s="57"/>
      <c r="F203" s="76">
        <v>4.1666666666666664E-2</v>
      </c>
      <c r="G203" s="71" t="s">
        <v>219</v>
      </c>
      <c r="H203" s="71" t="s">
        <v>793</v>
      </c>
      <c r="I203" s="72" t="s">
        <v>90</v>
      </c>
      <c r="J203" s="72" t="s">
        <v>26</v>
      </c>
      <c r="K203" s="72" t="s">
        <v>1</v>
      </c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>
        <f>$B203</f>
        <v>199</v>
      </c>
      <c r="Z203" s="16"/>
      <c r="AA203" s="16"/>
      <c r="AB203" s="16"/>
      <c r="AC203" s="16"/>
      <c r="AD203" s="16"/>
      <c r="AE203" s="16"/>
      <c r="AF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>
        <f>$D203</f>
        <v>166</v>
      </c>
      <c r="AV203" s="16"/>
      <c r="AW203" s="16"/>
      <c r="AX203" s="16"/>
      <c r="AY203" s="16"/>
      <c r="AZ203" s="16"/>
      <c r="BA203" s="16"/>
      <c r="BB203" s="16"/>
    </row>
    <row r="204" spans="1:54" ht="15.9" customHeight="1" x14ac:dyDescent="0.3">
      <c r="A204" s="57"/>
      <c r="B204" s="55">
        <v>199</v>
      </c>
      <c r="C204" s="55">
        <v>5</v>
      </c>
      <c r="D204" s="55">
        <v>166</v>
      </c>
      <c r="E204" s="55"/>
      <c r="F204" s="76">
        <v>4.1666666666666664E-2</v>
      </c>
      <c r="G204" s="71" t="s">
        <v>191</v>
      </c>
      <c r="H204" s="71" t="s">
        <v>790</v>
      </c>
      <c r="I204" s="72" t="s">
        <v>122</v>
      </c>
      <c r="J204" s="72" t="s">
        <v>38</v>
      </c>
      <c r="K204" s="72" t="s">
        <v>1</v>
      </c>
      <c r="L204" s="16"/>
      <c r="M204" s="16"/>
      <c r="N204" s="16"/>
      <c r="O204" s="16"/>
      <c r="P204" s="16"/>
      <c r="Q204" s="16"/>
      <c r="R204" s="16">
        <f>$B204</f>
        <v>199</v>
      </c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H204" s="16"/>
      <c r="AI204" s="16"/>
      <c r="AJ204" s="16"/>
      <c r="AK204" s="16"/>
      <c r="AL204" s="16"/>
      <c r="AM204" s="16"/>
      <c r="AN204" s="16">
        <f>$D204</f>
        <v>166</v>
      </c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</row>
    <row r="205" spans="1:54" ht="15.9" customHeight="1" x14ac:dyDescent="0.3">
      <c r="A205" s="57"/>
      <c r="B205" s="55">
        <v>202</v>
      </c>
      <c r="C205" s="55">
        <v>74</v>
      </c>
      <c r="D205" s="55">
        <v>169</v>
      </c>
      <c r="E205" s="55"/>
      <c r="F205" s="76">
        <v>4.1712962962962959E-2</v>
      </c>
      <c r="G205" s="71" t="s">
        <v>794</v>
      </c>
      <c r="H205" s="71" t="s">
        <v>795</v>
      </c>
      <c r="I205" s="72" t="s">
        <v>90</v>
      </c>
      <c r="J205" s="72" t="s">
        <v>38</v>
      </c>
      <c r="K205" s="72" t="s">
        <v>1</v>
      </c>
      <c r="L205" s="16"/>
      <c r="M205" s="16"/>
      <c r="N205" s="16"/>
      <c r="O205" s="16"/>
      <c r="P205" s="16"/>
      <c r="Q205" s="16"/>
      <c r="R205" s="16">
        <f>$B205</f>
        <v>202</v>
      </c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H205" s="16"/>
      <c r="AI205" s="16"/>
      <c r="AJ205" s="16"/>
      <c r="AK205" s="16"/>
      <c r="AL205" s="16"/>
      <c r="AM205" s="16"/>
      <c r="AN205" s="16">
        <f>$D205</f>
        <v>169</v>
      </c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</row>
    <row r="206" spans="1:54" ht="15.9" customHeight="1" x14ac:dyDescent="0.3">
      <c r="A206" s="57"/>
      <c r="B206" s="55">
        <v>203</v>
      </c>
      <c r="C206" s="55">
        <v>75</v>
      </c>
      <c r="D206" s="55">
        <v>170</v>
      </c>
      <c r="E206" s="55"/>
      <c r="F206" s="76">
        <v>4.1759259259259253E-2</v>
      </c>
      <c r="G206" s="71" t="s">
        <v>82</v>
      </c>
      <c r="H206" s="71" t="s">
        <v>796</v>
      </c>
      <c r="I206" s="72" t="s">
        <v>90</v>
      </c>
      <c r="J206" s="72" t="s">
        <v>40</v>
      </c>
      <c r="K206" s="72" t="s">
        <v>1</v>
      </c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>
        <f>$B206</f>
        <v>203</v>
      </c>
      <c r="Y206" s="16"/>
      <c r="Z206" s="16"/>
      <c r="AA206" s="16"/>
      <c r="AB206" s="16"/>
      <c r="AC206" s="16"/>
      <c r="AD206" s="16"/>
      <c r="AE206" s="16"/>
      <c r="AF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>
        <f>$D206</f>
        <v>170</v>
      </c>
      <c r="AU206" s="16"/>
      <c r="AV206" s="16"/>
      <c r="AW206" s="16"/>
      <c r="AX206" s="16"/>
      <c r="AY206" s="16"/>
      <c r="AZ206" s="16"/>
      <c r="BA206" s="16"/>
      <c r="BB206" s="16"/>
    </row>
    <row r="207" spans="1:54" ht="15.9" customHeight="1" x14ac:dyDescent="0.3">
      <c r="A207" s="51"/>
      <c r="B207" s="55">
        <v>204</v>
      </c>
      <c r="C207" s="55">
        <v>76</v>
      </c>
      <c r="D207" s="55">
        <v>171</v>
      </c>
      <c r="E207" s="55"/>
      <c r="F207" s="76">
        <v>4.1793981481481481E-2</v>
      </c>
      <c r="G207" s="71" t="s">
        <v>957</v>
      </c>
      <c r="H207" s="71" t="s">
        <v>958</v>
      </c>
      <c r="I207" s="72" t="s">
        <v>90</v>
      </c>
      <c r="J207" s="72" t="s">
        <v>36</v>
      </c>
      <c r="K207" s="72" t="s">
        <v>1</v>
      </c>
      <c r="L207" s="16">
        <f>$B207</f>
        <v>204</v>
      </c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H207" s="16">
        <f>$D207</f>
        <v>171</v>
      </c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</row>
    <row r="208" spans="1:54" ht="15.9" customHeight="1" x14ac:dyDescent="0.3">
      <c r="A208" s="57"/>
      <c r="B208" s="55">
        <v>205</v>
      </c>
      <c r="C208" s="55">
        <v>77</v>
      </c>
      <c r="D208" s="55">
        <v>172</v>
      </c>
      <c r="E208" s="55"/>
      <c r="F208" s="76">
        <v>4.1863425925925929E-2</v>
      </c>
      <c r="G208" s="71" t="s">
        <v>93</v>
      </c>
      <c r="H208" s="71" t="s">
        <v>545</v>
      </c>
      <c r="I208" s="72" t="s">
        <v>90</v>
      </c>
      <c r="J208" s="72" t="s">
        <v>129</v>
      </c>
      <c r="K208" s="72" t="s">
        <v>1</v>
      </c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>
        <f>$B208</f>
        <v>205</v>
      </c>
      <c r="AF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>
        <f>$D208</f>
        <v>172</v>
      </c>
      <c r="BB208" s="16"/>
    </row>
    <row r="209" spans="1:54" ht="15.9" customHeight="1" x14ac:dyDescent="0.3">
      <c r="A209" s="57"/>
      <c r="B209" s="55">
        <v>206</v>
      </c>
      <c r="C209" s="55">
        <v>78</v>
      </c>
      <c r="D209" s="55">
        <v>173</v>
      </c>
      <c r="E209" s="55"/>
      <c r="F209" s="76">
        <v>4.223379629629629E-2</v>
      </c>
      <c r="G209" s="71" t="s">
        <v>120</v>
      </c>
      <c r="H209" s="71" t="s">
        <v>797</v>
      </c>
      <c r="I209" s="72" t="s">
        <v>90</v>
      </c>
      <c r="J209" s="72" t="s">
        <v>41</v>
      </c>
      <c r="K209" s="72" t="s">
        <v>1</v>
      </c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>
        <f>$B209</f>
        <v>206</v>
      </c>
      <c r="AB209" s="16"/>
      <c r="AC209" s="16"/>
      <c r="AD209" s="16"/>
      <c r="AE209" s="16"/>
      <c r="AF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>
        <f>$D209</f>
        <v>173</v>
      </c>
      <c r="AX209" s="16"/>
      <c r="AY209" s="16"/>
      <c r="AZ209" s="16"/>
      <c r="BA209" s="16"/>
      <c r="BB209" s="16"/>
    </row>
    <row r="210" spans="1:54" ht="15.9" customHeight="1" x14ac:dyDescent="0.3">
      <c r="A210" s="57"/>
      <c r="B210" s="55">
        <v>207</v>
      </c>
      <c r="C210" s="55">
        <v>6</v>
      </c>
      <c r="D210" s="55">
        <v>174</v>
      </c>
      <c r="E210" s="55"/>
      <c r="F210" s="76">
        <v>4.2361111111111106E-2</v>
      </c>
      <c r="G210" s="71" t="s">
        <v>798</v>
      </c>
      <c r="H210" s="71" t="s">
        <v>799</v>
      </c>
      <c r="I210" s="72" t="s">
        <v>122</v>
      </c>
      <c r="J210" s="72" t="s">
        <v>41</v>
      </c>
      <c r="K210" s="72" t="s">
        <v>1</v>
      </c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>
        <f>$B210</f>
        <v>207</v>
      </c>
      <c r="AB210" s="16"/>
      <c r="AC210" s="16"/>
      <c r="AD210" s="16"/>
      <c r="AE210" s="16"/>
      <c r="AF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>
        <f>$D210</f>
        <v>174</v>
      </c>
      <c r="AX210" s="16"/>
      <c r="AY210" s="16"/>
      <c r="AZ210" s="16"/>
      <c r="BA210" s="16"/>
      <c r="BB210" s="16"/>
    </row>
    <row r="211" spans="1:54" ht="15.9" customHeight="1" x14ac:dyDescent="0.3">
      <c r="A211" s="57"/>
      <c r="B211" s="55">
        <v>208</v>
      </c>
      <c r="C211" s="57"/>
      <c r="D211" s="57"/>
      <c r="E211" s="57"/>
      <c r="F211" s="76">
        <v>4.2407407407407414E-2</v>
      </c>
      <c r="G211" s="71" t="s">
        <v>800</v>
      </c>
      <c r="H211" s="71" t="s">
        <v>299</v>
      </c>
      <c r="I211" s="72" t="s">
        <v>74</v>
      </c>
      <c r="J211" s="72" t="s">
        <v>26</v>
      </c>
      <c r="K211" s="72" t="s">
        <v>1</v>
      </c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>
        <f>$B211</f>
        <v>208</v>
      </c>
      <c r="Z211" s="16"/>
      <c r="AA211" s="16"/>
      <c r="AB211" s="16"/>
      <c r="AC211" s="16"/>
      <c r="AD211" s="16"/>
      <c r="AE211" s="16"/>
      <c r="AF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</row>
    <row r="212" spans="1:54" ht="15.9" customHeight="1" x14ac:dyDescent="0.3">
      <c r="A212" s="57"/>
      <c r="B212" s="55">
        <v>209</v>
      </c>
      <c r="C212" s="55">
        <v>61</v>
      </c>
      <c r="D212" s="55">
        <v>175</v>
      </c>
      <c r="E212" s="57"/>
      <c r="F212" s="76">
        <v>4.2453703703703709E-2</v>
      </c>
      <c r="G212" s="71" t="s">
        <v>217</v>
      </c>
      <c r="H212" s="71" t="s">
        <v>801</v>
      </c>
      <c r="I212" s="72" t="s">
        <v>87</v>
      </c>
      <c r="J212" s="72" t="s">
        <v>38</v>
      </c>
      <c r="K212" s="72" t="s">
        <v>1</v>
      </c>
      <c r="L212" s="16"/>
      <c r="M212" s="16"/>
      <c r="N212" s="16"/>
      <c r="O212" s="16"/>
      <c r="P212" s="16"/>
      <c r="Q212" s="16"/>
      <c r="R212" s="16">
        <f>$B212</f>
        <v>209</v>
      </c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H212" s="16"/>
      <c r="AI212" s="16"/>
      <c r="AJ212" s="16"/>
      <c r="AK212" s="16"/>
      <c r="AL212" s="16"/>
      <c r="AM212" s="16"/>
      <c r="AN212" s="16">
        <f>$D212</f>
        <v>175</v>
      </c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</row>
    <row r="213" spans="1:54" ht="15.9" customHeight="1" x14ac:dyDescent="0.3">
      <c r="A213" s="51"/>
      <c r="B213" s="55">
        <v>210</v>
      </c>
      <c r="C213" s="55">
        <v>31</v>
      </c>
      <c r="D213" s="55">
        <v>176</v>
      </c>
      <c r="E213" s="55"/>
      <c r="F213" s="76">
        <v>4.2719907407407408E-2</v>
      </c>
      <c r="G213" s="71" t="s">
        <v>222</v>
      </c>
      <c r="H213" s="71" t="s">
        <v>164</v>
      </c>
      <c r="I213" s="72" t="s">
        <v>96</v>
      </c>
      <c r="J213" s="72" t="s">
        <v>39</v>
      </c>
      <c r="K213" s="72" t="s">
        <v>1</v>
      </c>
      <c r="L213" s="16"/>
      <c r="M213" s="16"/>
      <c r="N213" s="16"/>
      <c r="O213" s="16"/>
      <c r="P213" s="16"/>
      <c r="Q213" s="16"/>
      <c r="R213" s="16"/>
      <c r="S213" s="16">
        <f>$B213</f>
        <v>210</v>
      </c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H213" s="16"/>
      <c r="AI213" s="16"/>
      <c r="AJ213" s="16"/>
      <c r="AK213" s="16"/>
      <c r="AL213" s="16"/>
      <c r="AM213" s="16"/>
      <c r="AN213" s="16"/>
      <c r="AO213" s="16">
        <f>$D213</f>
        <v>176</v>
      </c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</row>
    <row r="214" spans="1:54" ht="15.9" customHeight="1" x14ac:dyDescent="0.3">
      <c r="A214" s="57"/>
      <c r="B214" s="55">
        <v>211</v>
      </c>
      <c r="C214" s="55">
        <v>32</v>
      </c>
      <c r="D214" s="55">
        <v>177</v>
      </c>
      <c r="E214" s="55"/>
      <c r="F214" s="76">
        <v>4.282407407407407E-2</v>
      </c>
      <c r="G214" s="71" t="s">
        <v>735</v>
      </c>
      <c r="H214" s="71" t="s">
        <v>109</v>
      </c>
      <c r="I214" s="72" t="s">
        <v>96</v>
      </c>
      <c r="J214" s="72" t="s">
        <v>40</v>
      </c>
      <c r="K214" s="72" t="s">
        <v>1</v>
      </c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>
        <f>$B214</f>
        <v>211</v>
      </c>
      <c r="Y214" s="16"/>
      <c r="Z214" s="16"/>
      <c r="AA214" s="16"/>
      <c r="AB214" s="16"/>
      <c r="AC214" s="16"/>
      <c r="AD214" s="16"/>
      <c r="AE214" s="16"/>
      <c r="AF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>
        <f>$D214</f>
        <v>177</v>
      </c>
      <c r="AU214" s="16"/>
      <c r="AV214" s="16"/>
      <c r="AW214" s="16"/>
      <c r="AX214" s="16"/>
      <c r="AY214" s="16"/>
      <c r="AZ214" s="16"/>
      <c r="BA214" s="16"/>
      <c r="BB214" s="16"/>
    </row>
    <row r="215" spans="1:54" ht="15.9" customHeight="1" x14ac:dyDescent="0.3">
      <c r="A215" s="57"/>
      <c r="B215" s="55">
        <v>212</v>
      </c>
      <c r="C215" s="55">
        <v>62</v>
      </c>
      <c r="D215" s="55">
        <v>178</v>
      </c>
      <c r="E215" s="55"/>
      <c r="F215" s="76">
        <v>4.3055555555555562E-2</v>
      </c>
      <c r="G215" s="71" t="s">
        <v>252</v>
      </c>
      <c r="H215" s="71" t="s">
        <v>253</v>
      </c>
      <c r="I215" s="73" t="s">
        <v>87</v>
      </c>
      <c r="J215" s="72" t="s">
        <v>38</v>
      </c>
      <c r="K215" s="72" t="s">
        <v>1</v>
      </c>
      <c r="L215" s="16"/>
      <c r="M215" s="16"/>
      <c r="N215" s="16"/>
      <c r="O215" s="16"/>
      <c r="P215" s="16"/>
      <c r="Q215" s="16"/>
      <c r="R215" s="16">
        <f>$B215</f>
        <v>212</v>
      </c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H215" s="16"/>
      <c r="AI215" s="16"/>
      <c r="AJ215" s="16"/>
      <c r="AK215" s="16"/>
      <c r="AL215" s="16"/>
      <c r="AM215" s="16"/>
      <c r="AN215" s="16">
        <f>$D215</f>
        <v>178</v>
      </c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</row>
    <row r="216" spans="1:54" ht="15.9" customHeight="1" x14ac:dyDescent="0.3">
      <c r="A216" s="57"/>
      <c r="B216" s="55">
        <v>212</v>
      </c>
      <c r="C216" s="55">
        <v>79</v>
      </c>
      <c r="D216" s="55">
        <v>178</v>
      </c>
      <c r="E216" s="57"/>
      <c r="F216" s="76">
        <v>4.3055555555555562E-2</v>
      </c>
      <c r="G216" s="71" t="s">
        <v>802</v>
      </c>
      <c r="H216" s="71" t="s">
        <v>803</v>
      </c>
      <c r="I216" s="72" t="s">
        <v>90</v>
      </c>
      <c r="J216" s="72" t="s">
        <v>38</v>
      </c>
      <c r="K216" s="72" t="s">
        <v>1</v>
      </c>
      <c r="L216" s="16"/>
      <c r="M216" s="16"/>
      <c r="N216" s="16"/>
      <c r="O216" s="16"/>
      <c r="P216" s="16"/>
      <c r="Q216" s="16"/>
      <c r="R216" s="16">
        <f>$B216</f>
        <v>212</v>
      </c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H216" s="16"/>
      <c r="AI216" s="16"/>
      <c r="AJ216" s="16"/>
      <c r="AK216" s="16"/>
      <c r="AL216" s="16"/>
      <c r="AM216" s="16"/>
      <c r="AN216" s="16">
        <f>$D216</f>
        <v>178</v>
      </c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</row>
    <row r="217" spans="1:54" ht="15.9" customHeight="1" x14ac:dyDescent="0.3">
      <c r="A217" s="51"/>
      <c r="B217" s="55">
        <v>212</v>
      </c>
      <c r="C217" s="55">
        <v>33</v>
      </c>
      <c r="D217" s="55">
        <v>178</v>
      </c>
      <c r="E217" s="55"/>
      <c r="F217" s="76">
        <v>4.3055555555555562E-2</v>
      </c>
      <c r="G217" s="71" t="s">
        <v>959</v>
      </c>
      <c r="H217" s="71" t="s">
        <v>960</v>
      </c>
      <c r="I217" s="73" t="s">
        <v>96</v>
      </c>
      <c r="J217" s="72" t="s">
        <v>66</v>
      </c>
      <c r="K217" s="72" t="s">
        <v>1</v>
      </c>
      <c r="L217" s="16"/>
      <c r="M217" s="16"/>
      <c r="N217" s="16"/>
      <c r="O217" s="16"/>
      <c r="P217" s="16"/>
      <c r="Q217" s="16">
        <f>$B217</f>
        <v>212</v>
      </c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H217" s="16"/>
      <c r="AI217" s="16"/>
      <c r="AJ217" s="16"/>
      <c r="AK217" s="16"/>
      <c r="AL217" s="16"/>
      <c r="AM217" s="16">
        <f>$D217</f>
        <v>178</v>
      </c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</row>
    <row r="218" spans="1:54" ht="15.9" customHeight="1" x14ac:dyDescent="0.3">
      <c r="A218" s="57"/>
      <c r="B218" s="55">
        <v>215</v>
      </c>
      <c r="C218" s="55"/>
      <c r="D218" s="55"/>
      <c r="E218" s="55"/>
      <c r="F218" s="76">
        <v>4.3090277777777776E-2</v>
      </c>
      <c r="G218" s="71" t="s">
        <v>193</v>
      </c>
      <c r="H218" s="71" t="s">
        <v>804</v>
      </c>
      <c r="I218" s="72" t="s">
        <v>74</v>
      </c>
      <c r="J218" s="72" t="s">
        <v>129</v>
      </c>
      <c r="K218" s="72" t="s">
        <v>1</v>
      </c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>
        <f>$B218</f>
        <v>215</v>
      </c>
      <c r="AF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</row>
    <row r="219" spans="1:54" ht="15.9" customHeight="1" x14ac:dyDescent="0.3">
      <c r="A219" s="51"/>
      <c r="B219" s="55">
        <v>216</v>
      </c>
      <c r="C219" s="55">
        <v>34</v>
      </c>
      <c r="D219" s="55">
        <v>181</v>
      </c>
      <c r="E219" s="55"/>
      <c r="F219" s="76">
        <v>4.3483796296296291E-2</v>
      </c>
      <c r="G219" s="71" t="s">
        <v>235</v>
      </c>
      <c r="H219" s="71" t="s">
        <v>236</v>
      </c>
      <c r="I219" s="72" t="s">
        <v>96</v>
      </c>
      <c r="J219" s="74" t="s">
        <v>158</v>
      </c>
      <c r="K219" s="72" t="s">
        <v>1</v>
      </c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>
        <f>$B219</f>
        <v>216</v>
      </c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>
        <f>$D219</f>
        <v>181</v>
      </c>
    </row>
    <row r="220" spans="1:54" ht="15.9" customHeight="1" x14ac:dyDescent="0.3">
      <c r="A220" s="57"/>
      <c r="B220" s="55">
        <v>217</v>
      </c>
      <c r="C220" s="55">
        <v>35</v>
      </c>
      <c r="D220" s="55">
        <v>182</v>
      </c>
      <c r="E220" s="55"/>
      <c r="F220" s="76">
        <v>4.3634259259259262E-2</v>
      </c>
      <c r="G220" s="71" t="s">
        <v>805</v>
      </c>
      <c r="H220" s="71" t="s">
        <v>199</v>
      </c>
      <c r="I220" s="72" t="s">
        <v>96</v>
      </c>
      <c r="J220" s="72" t="s">
        <v>129</v>
      </c>
      <c r="K220" s="72" t="s">
        <v>1</v>
      </c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>
        <f>$B220</f>
        <v>217</v>
      </c>
      <c r="AF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>
        <f>$D220</f>
        <v>182</v>
      </c>
      <c r="BB220" s="16"/>
    </row>
    <row r="221" spans="1:54" ht="15.9" customHeight="1" x14ac:dyDescent="0.3">
      <c r="A221" s="51"/>
      <c r="B221" s="55">
        <v>218</v>
      </c>
      <c r="C221" s="55">
        <v>63</v>
      </c>
      <c r="D221" s="55">
        <v>183</v>
      </c>
      <c r="E221" s="55"/>
      <c r="F221" s="76">
        <v>4.3715277777777777E-2</v>
      </c>
      <c r="G221" s="71" t="s">
        <v>205</v>
      </c>
      <c r="H221" s="71" t="s">
        <v>206</v>
      </c>
      <c r="I221" s="72" t="s">
        <v>87</v>
      </c>
      <c r="J221" s="72" t="s">
        <v>39</v>
      </c>
      <c r="K221" s="72" t="s">
        <v>1</v>
      </c>
      <c r="L221" s="16"/>
      <c r="M221" s="16"/>
      <c r="N221" s="16"/>
      <c r="O221" s="16"/>
      <c r="P221" s="16"/>
      <c r="Q221" s="16"/>
      <c r="R221" s="16"/>
      <c r="S221" s="16">
        <f>$B221</f>
        <v>218</v>
      </c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H221" s="16"/>
      <c r="AI221" s="16"/>
      <c r="AJ221" s="16"/>
      <c r="AK221" s="16"/>
      <c r="AL221" s="16"/>
      <c r="AM221" s="16"/>
      <c r="AN221" s="16"/>
      <c r="AO221" s="16">
        <f>$D221</f>
        <v>183</v>
      </c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</row>
    <row r="222" spans="1:54" ht="15.9" customHeight="1" x14ac:dyDescent="0.3">
      <c r="A222" s="51"/>
      <c r="B222" s="55">
        <v>219</v>
      </c>
      <c r="C222" s="55">
        <v>80</v>
      </c>
      <c r="D222" s="55">
        <v>184</v>
      </c>
      <c r="E222" s="55"/>
      <c r="F222" s="76">
        <v>4.3831018518518512E-2</v>
      </c>
      <c r="G222" s="71" t="s">
        <v>82</v>
      </c>
      <c r="H222" s="71" t="s">
        <v>298</v>
      </c>
      <c r="I222" s="72" t="s">
        <v>90</v>
      </c>
      <c r="J222" s="72" t="s">
        <v>39</v>
      </c>
      <c r="K222" s="72" t="s">
        <v>1</v>
      </c>
      <c r="L222" s="16"/>
      <c r="M222" s="16"/>
      <c r="N222" s="16"/>
      <c r="O222" s="16"/>
      <c r="P222" s="16"/>
      <c r="Q222" s="16"/>
      <c r="R222" s="16"/>
      <c r="S222" s="16">
        <f>$B222</f>
        <v>219</v>
      </c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H222" s="16"/>
      <c r="AI222" s="16"/>
      <c r="AJ222" s="16"/>
      <c r="AK222" s="16"/>
      <c r="AL222" s="16"/>
      <c r="AM222" s="16"/>
      <c r="AN222" s="16"/>
      <c r="AO222" s="16">
        <f>$D222</f>
        <v>184</v>
      </c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</row>
    <row r="223" spans="1:54" ht="15.9" customHeight="1" x14ac:dyDescent="0.3">
      <c r="A223" s="57"/>
      <c r="B223" s="55">
        <v>220</v>
      </c>
      <c r="C223" s="55">
        <v>81</v>
      </c>
      <c r="D223" s="55">
        <v>185</v>
      </c>
      <c r="E223" s="55"/>
      <c r="F223" s="76">
        <v>4.386574074074074E-2</v>
      </c>
      <c r="G223" s="71" t="s">
        <v>105</v>
      </c>
      <c r="H223" s="71" t="s">
        <v>382</v>
      </c>
      <c r="I223" s="72" t="s">
        <v>90</v>
      </c>
      <c r="J223" s="72" t="s">
        <v>41</v>
      </c>
      <c r="K223" s="72" t="s">
        <v>1</v>
      </c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>
        <f>$B223</f>
        <v>220</v>
      </c>
      <c r="AB223" s="16"/>
      <c r="AC223" s="16"/>
      <c r="AD223" s="16"/>
      <c r="AE223" s="16"/>
      <c r="AF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>
        <f>$D223</f>
        <v>185</v>
      </c>
      <c r="AX223" s="16"/>
      <c r="AY223" s="16"/>
      <c r="AZ223" s="16"/>
      <c r="BA223" s="16"/>
      <c r="BB223" s="16"/>
    </row>
    <row r="224" spans="1:54" ht="15.9" customHeight="1" x14ac:dyDescent="0.3">
      <c r="A224" s="51"/>
      <c r="B224" s="55">
        <v>221</v>
      </c>
      <c r="C224" s="55">
        <v>82</v>
      </c>
      <c r="D224" s="55">
        <v>186</v>
      </c>
      <c r="E224" s="55"/>
      <c r="F224" s="76">
        <v>4.3888888888888887E-2</v>
      </c>
      <c r="G224" s="71" t="s">
        <v>896</v>
      </c>
      <c r="H224" s="71" t="s">
        <v>897</v>
      </c>
      <c r="I224" s="72" t="s">
        <v>90</v>
      </c>
      <c r="J224" s="72" t="s">
        <v>83</v>
      </c>
      <c r="K224" s="72" t="s">
        <v>1</v>
      </c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>
        <f>$B224</f>
        <v>221</v>
      </c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>
        <f>$D224</f>
        <v>186</v>
      </c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</row>
    <row r="225" spans="1:54" ht="15.9" customHeight="1" x14ac:dyDescent="0.3">
      <c r="A225" s="57"/>
      <c r="B225" s="55">
        <v>222</v>
      </c>
      <c r="C225" s="55"/>
      <c r="D225" s="55"/>
      <c r="E225" s="55"/>
      <c r="F225" s="76">
        <v>4.3900462962962961E-2</v>
      </c>
      <c r="G225" s="71" t="s">
        <v>116</v>
      </c>
      <c r="H225" s="71" t="s">
        <v>731</v>
      </c>
      <c r="I225" s="72" t="s">
        <v>74</v>
      </c>
      <c r="J225" s="72" t="s">
        <v>129</v>
      </c>
      <c r="K225" s="72" t="s">
        <v>1</v>
      </c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>
        <f>$B225</f>
        <v>222</v>
      </c>
      <c r="AF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</row>
    <row r="226" spans="1:54" ht="15.9" customHeight="1" x14ac:dyDescent="0.3">
      <c r="A226" s="57"/>
      <c r="B226" s="55">
        <v>223</v>
      </c>
      <c r="C226" s="55">
        <v>83</v>
      </c>
      <c r="D226" s="55">
        <v>187</v>
      </c>
      <c r="E226" s="55"/>
      <c r="F226" s="76">
        <v>4.4259259259259255E-2</v>
      </c>
      <c r="G226" s="71" t="s">
        <v>118</v>
      </c>
      <c r="H226" s="71" t="s">
        <v>583</v>
      </c>
      <c r="I226" s="72" t="s">
        <v>90</v>
      </c>
      <c r="J226" s="72" t="s">
        <v>26</v>
      </c>
      <c r="K226" s="72" t="s">
        <v>1</v>
      </c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>
        <f>$B226</f>
        <v>223</v>
      </c>
      <c r="Z226" s="16"/>
      <c r="AA226" s="16"/>
      <c r="AB226" s="16"/>
      <c r="AC226" s="16"/>
      <c r="AD226" s="16"/>
      <c r="AE226" s="16"/>
      <c r="AF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>
        <f>$D226</f>
        <v>187</v>
      </c>
      <c r="AV226" s="16"/>
      <c r="AW226" s="16"/>
      <c r="AX226" s="16"/>
      <c r="AY226" s="16"/>
      <c r="AZ226" s="16"/>
      <c r="BA226" s="16"/>
      <c r="BB226" s="16"/>
    </row>
    <row r="227" spans="1:54" ht="15.9" customHeight="1" x14ac:dyDescent="0.3">
      <c r="A227" s="57"/>
      <c r="B227" s="55">
        <v>224</v>
      </c>
      <c r="C227" s="55">
        <v>64</v>
      </c>
      <c r="D227" s="55">
        <v>188</v>
      </c>
      <c r="E227" s="55"/>
      <c r="F227" s="76">
        <v>4.4340277777777777E-2</v>
      </c>
      <c r="G227" s="71" t="s">
        <v>248</v>
      </c>
      <c r="H227" s="71" t="s">
        <v>249</v>
      </c>
      <c r="I227" s="72" t="s">
        <v>87</v>
      </c>
      <c r="J227" s="72" t="s">
        <v>38</v>
      </c>
      <c r="K227" s="72" t="s">
        <v>1</v>
      </c>
      <c r="L227" s="16"/>
      <c r="M227" s="16"/>
      <c r="N227" s="16"/>
      <c r="O227" s="16"/>
      <c r="P227" s="16"/>
      <c r="Q227" s="16"/>
      <c r="R227" s="16">
        <f>$B227</f>
        <v>224</v>
      </c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H227" s="16"/>
      <c r="AI227" s="16"/>
      <c r="AJ227" s="16"/>
      <c r="AK227" s="16"/>
      <c r="AL227" s="16"/>
      <c r="AM227" s="16"/>
      <c r="AN227" s="16">
        <f>$D227</f>
        <v>188</v>
      </c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</row>
    <row r="228" spans="1:54" ht="15.9" customHeight="1" x14ac:dyDescent="0.3">
      <c r="A228" s="57"/>
      <c r="B228" s="55">
        <v>224</v>
      </c>
      <c r="C228" s="55">
        <v>84</v>
      </c>
      <c r="D228" s="55">
        <v>188</v>
      </c>
      <c r="E228" s="55"/>
      <c r="F228" s="76">
        <v>4.4340277777777777E-2</v>
      </c>
      <c r="G228" s="71" t="s">
        <v>756</v>
      </c>
      <c r="H228" s="71" t="s">
        <v>451</v>
      </c>
      <c r="I228" s="72" t="s">
        <v>90</v>
      </c>
      <c r="J228" s="72" t="s">
        <v>38</v>
      </c>
      <c r="K228" s="72" t="s">
        <v>1</v>
      </c>
      <c r="L228" s="16"/>
      <c r="M228" s="16"/>
      <c r="N228" s="16"/>
      <c r="O228" s="16"/>
      <c r="P228" s="16"/>
      <c r="Q228" s="16"/>
      <c r="R228" s="16">
        <f>$B228</f>
        <v>224</v>
      </c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H228" s="16"/>
      <c r="AI228" s="16"/>
      <c r="AJ228" s="16"/>
      <c r="AK228" s="16"/>
      <c r="AL228" s="16"/>
      <c r="AM228" s="16"/>
      <c r="AN228" s="16">
        <f>$D228</f>
        <v>188</v>
      </c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</row>
    <row r="229" spans="1:54" ht="15.9" customHeight="1" x14ac:dyDescent="0.3">
      <c r="A229" s="51"/>
      <c r="B229" s="55">
        <v>226</v>
      </c>
      <c r="C229" s="55">
        <v>85</v>
      </c>
      <c r="D229" s="55">
        <v>190</v>
      </c>
      <c r="E229" s="55"/>
      <c r="F229" s="76">
        <v>4.4374999999999998E-2</v>
      </c>
      <c r="G229" s="71" t="s">
        <v>79</v>
      </c>
      <c r="H229" s="71" t="s">
        <v>898</v>
      </c>
      <c r="I229" s="72" t="s">
        <v>90</v>
      </c>
      <c r="J229" s="72" t="s">
        <v>39</v>
      </c>
      <c r="K229" s="72" t="s">
        <v>1</v>
      </c>
      <c r="L229" s="16"/>
      <c r="M229" s="16"/>
      <c r="N229" s="16"/>
      <c r="O229" s="16"/>
      <c r="P229" s="16"/>
      <c r="Q229" s="16"/>
      <c r="R229" s="16"/>
      <c r="S229" s="16">
        <f>$B229</f>
        <v>226</v>
      </c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H229" s="16"/>
      <c r="AI229" s="16"/>
      <c r="AJ229" s="16"/>
      <c r="AK229" s="16"/>
      <c r="AL229" s="16"/>
      <c r="AM229" s="16"/>
      <c r="AN229" s="16"/>
      <c r="AO229" s="16">
        <f>$D229</f>
        <v>190</v>
      </c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</row>
    <row r="230" spans="1:54" ht="15.9" customHeight="1" x14ac:dyDescent="0.3">
      <c r="A230" s="51"/>
      <c r="B230" s="55">
        <v>227</v>
      </c>
      <c r="C230" s="55">
        <v>36</v>
      </c>
      <c r="D230" s="55">
        <v>191</v>
      </c>
      <c r="E230" s="55"/>
      <c r="F230" s="76">
        <v>4.4409722222222225E-2</v>
      </c>
      <c r="G230" s="71" t="s">
        <v>764</v>
      </c>
      <c r="H230" s="71" t="s">
        <v>521</v>
      </c>
      <c r="I230" s="72" t="s">
        <v>96</v>
      </c>
      <c r="J230" s="72" t="s">
        <v>23</v>
      </c>
      <c r="K230" s="72" t="s">
        <v>1</v>
      </c>
      <c r="L230" s="16"/>
      <c r="M230" s="16"/>
      <c r="N230" s="16">
        <f>$B230</f>
        <v>227</v>
      </c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H230" s="16"/>
      <c r="AI230" s="16"/>
      <c r="AJ230" s="16">
        <f>$D230</f>
        <v>191</v>
      </c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</row>
    <row r="231" spans="1:54" ht="15.9" customHeight="1" x14ac:dyDescent="0.3">
      <c r="A231" s="51"/>
      <c r="B231" s="55">
        <v>227</v>
      </c>
      <c r="C231" s="55">
        <v>36</v>
      </c>
      <c r="D231" s="55">
        <v>191</v>
      </c>
      <c r="E231" s="55"/>
      <c r="F231" s="76">
        <v>4.4409722222222225E-2</v>
      </c>
      <c r="G231" s="71" t="s">
        <v>899</v>
      </c>
      <c r="H231" s="71" t="s">
        <v>900</v>
      </c>
      <c r="I231" s="72" t="s">
        <v>96</v>
      </c>
      <c r="J231" s="72" t="s">
        <v>158</v>
      </c>
      <c r="K231" s="72" t="s">
        <v>1</v>
      </c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>
        <f>$B231</f>
        <v>227</v>
      </c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>
        <f>$D231</f>
        <v>191</v>
      </c>
    </row>
    <row r="232" spans="1:54" ht="15.9" customHeight="1" x14ac:dyDescent="0.3">
      <c r="A232" s="57"/>
      <c r="B232" s="55">
        <v>229</v>
      </c>
      <c r="C232" s="55"/>
      <c r="D232" s="55"/>
      <c r="E232" s="55"/>
      <c r="F232" s="76">
        <v>4.4444444444444446E-2</v>
      </c>
      <c r="G232" s="71" t="s">
        <v>806</v>
      </c>
      <c r="H232" s="71" t="s">
        <v>299</v>
      </c>
      <c r="I232" s="72" t="s">
        <v>74</v>
      </c>
      <c r="J232" s="72" t="s">
        <v>26</v>
      </c>
      <c r="K232" s="72" t="s">
        <v>1</v>
      </c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>
        <f>$B232</f>
        <v>229</v>
      </c>
      <c r="Z232" s="16"/>
      <c r="AA232" s="16"/>
      <c r="AB232" s="16"/>
      <c r="AC232" s="16"/>
      <c r="AD232" s="16"/>
      <c r="AE232" s="16"/>
      <c r="AF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</row>
    <row r="233" spans="1:54" ht="15.9" customHeight="1" x14ac:dyDescent="0.3">
      <c r="A233" s="57"/>
      <c r="B233" s="55">
        <v>230</v>
      </c>
      <c r="C233" s="55">
        <v>38</v>
      </c>
      <c r="D233" s="55">
        <v>193</v>
      </c>
      <c r="E233" s="57"/>
      <c r="F233" s="76">
        <v>4.447916666666666E-2</v>
      </c>
      <c r="G233" s="71" t="s">
        <v>805</v>
      </c>
      <c r="H233" s="71" t="s">
        <v>807</v>
      </c>
      <c r="I233" s="72" t="s">
        <v>96</v>
      </c>
      <c r="J233" s="72" t="s">
        <v>38</v>
      </c>
      <c r="K233" s="72" t="s">
        <v>1</v>
      </c>
      <c r="L233" s="16"/>
      <c r="M233" s="16"/>
      <c r="N233" s="16"/>
      <c r="O233" s="16"/>
      <c r="P233" s="16"/>
      <c r="Q233" s="16"/>
      <c r="R233" s="16">
        <f>$B233</f>
        <v>230</v>
      </c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H233" s="16"/>
      <c r="AI233" s="16"/>
      <c r="AJ233" s="16"/>
      <c r="AK233" s="16"/>
      <c r="AL233" s="16"/>
      <c r="AM233" s="16"/>
      <c r="AN233" s="16">
        <f>$D233</f>
        <v>193</v>
      </c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</row>
    <row r="234" spans="1:54" ht="15.9" customHeight="1" x14ac:dyDescent="0.3">
      <c r="A234" s="57"/>
      <c r="B234" s="55">
        <v>231</v>
      </c>
      <c r="C234" s="55">
        <v>39</v>
      </c>
      <c r="D234" s="55">
        <v>194</v>
      </c>
      <c r="E234" s="55"/>
      <c r="F234" s="76">
        <v>4.4502314814814814E-2</v>
      </c>
      <c r="G234" s="71" t="s">
        <v>106</v>
      </c>
      <c r="H234" s="71" t="s">
        <v>808</v>
      </c>
      <c r="I234" s="72" t="s">
        <v>96</v>
      </c>
      <c r="J234" s="72" t="s">
        <v>41</v>
      </c>
      <c r="K234" s="72" t="s">
        <v>1</v>
      </c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>
        <f>$B234</f>
        <v>231</v>
      </c>
      <c r="AB234" s="16"/>
      <c r="AC234" s="16"/>
      <c r="AD234" s="16"/>
      <c r="AE234" s="16"/>
      <c r="AF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>
        <f>$D234</f>
        <v>194</v>
      </c>
      <c r="AX234" s="16"/>
      <c r="AY234" s="16"/>
      <c r="AZ234" s="16"/>
      <c r="BA234" s="16"/>
      <c r="BB234" s="16"/>
    </row>
    <row r="235" spans="1:54" ht="15.9" customHeight="1" x14ac:dyDescent="0.3">
      <c r="A235" s="51"/>
      <c r="B235" s="55">
        <v>232</v>
      </c>
      <c r="C235" s="55">
        <v>40</v>
      </c>
      <c r="D235" s="55">
        <v>195</v>
      </c>
      <c r="E235" s="55"/>
      <c r="F235" s="76">
        <v>4.4548611111111108E-2</v>
      </c>
      <c r="G235" s="71" t="s">
        <v>113</v>
      </c>
      <c r="H235" s="71" t="s">
        <v>204</v>
      </c>
      <c r="I235" s="72" t="s">
        <v>96</v>
      </c>
      <c r="J235" s="72" t="s">
        <v>39</v>
      </c>
      <c r="K235" s="72" t="s">
        <v>1</v>
      </c>
      <c r="L235" s="16"/>
      <c r="M235" s="16"/>
      <c r="N235" s="16"/>
      <c r="O235" s="16"/>
      <c r="P235" s="16"/>
      <c r="Q235" s="16"/>
      <c r="R235" s="16"/>
      <c r="S235" s="16">
        <f>$B235</f>
        <v>232</v>
      </c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H235" s="16"/>
      <c r="AI235" s="16"/>
      <c r="AJ235" s="16"/>
      <c r="AK235" s="16"/>
      <c r="AL235" s="16"/>
      <c r="AM235" s="16"/>
      <c r="AN235" s="16"/>
      <c r="AO235" s="16">
        <f>$D235</f>
        <v>195</v>
      </c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</row>
    <row r="236" spans="1:54" ht="15.9" customHeight="1" x14ac:dyDescent="0.3">
      <c r="A236" s="51"/>
      <c r="B236" s="55">
        <v>233</v>
      </c>
      <c r="C236" s="55">
        <v>65</v>
      </c>
      <c r="D236" s="55">
        <v>196</v>
      </c>
      <c r="E236" s="55"/>
      <c r="F236" s="76">
        <v>4.4583333333333336E-2</v>
      </c>
      <c r="G236" s="71" t="s">
        <v>239</v>
      </c>
      <c r="H236" s="71" t="s">
        <v>901</v>
      </c>
      <c r="I236" s="72" t="s">
        <v>87</v>
      </c>
      <c r="J236" s="72" t="s">
        <v>39</v>
      </c>
      <c r="K236" s="72" t="s">
        <v>1</v>
      </c>
      <c r="L236" s="16"/>
      <c r="M236" s="16"/>
      <c r="N236" s="16"/>
      <c r="O236" s="16"/>
      <c r="P236" s="16"/>
      <c r="Q236" s="16"/>
      <c r="R236" s="16"/>
      <c r="S236" s="16">
        <f>$B236</f>
        <v>233</v>
      </c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H236" s="16"/>
      <c r="AI236" s="16"/>
      <c r="AJ236" s="16"/>
      <c r="AK236" s="16"/>
      <c r="AL236" s="16"/>
      <c r="AM236" s="16"/>
      <c r="AN236" s="16"/>
      <c r="AO236" s="16">
        <f>$D236</f>
        <v>196</v>
      </c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</row>
    <row r="237" spans="1:54" ht="15.9" customHeight="1" x14ac:dyDescent="0.3">
      <c r="A237" s="51"/>
      <c r="B237" s="55">
        <v>234</v>
      </c>
      <c r="C237" s="55">
        <v>86</v>
      </c>
      <c r="D237" s="55">
        <v>197</v>
      </c>
      <c r="E237" s="55"/>
      <c r="F237" s="76">
        <v>4.4641203703703704E-2</v>
      </c>
      <c r="G237" s="71" t="s">
        <v>902</v>
      </c>
      <c r="H237" s="71" t="s">
        <v>636</v>
      </c>
      <c r="I237" s="72" t="s">
        <v>90</v>
      </c>
      <c r="J237" s="72" t="s">
        <v>39</v>
      </c>
      <c r="K237" s="72" t="s">
        <v>1</v>
      </c>
      <c r="L237" s="16"/>
      <c r="M237" s="16"/>
      <c r="N237" s="16"/>
      <c r="O237" s="16"/>
      <c r="P237" s="16"/>
      <c r="Q237" s="16"/>
      <c r="R237" s="16"/>
      <c r="S237" s="16">
        <f>$B237</f>
        <v>234</v>
      </c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H237" s="16"/>
      <c r="AI237" s="16"/>
      <c r="AJ237" s="16"/>
      <c r="AK237" s="16"/>
      <c r="AL237" s="16"/>
      <c r="AM237" s="16"/>
      <c r="AN237" s="16"/>
      <c r="AO237" s="16">
        <f>$D237</f>
        <v>197</v>
      </c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</row>
    <row r="238" spans="1:54" ht="15.9" customHeight="1" x14ac:dyDescent="0.3">
      <c r="A238" s="51"/>
      <c r="B238" s="55">
        <v>235</v>
      </c>
      <c r="C238" s="55"/>
      <c r="D238" s="55"/>
      <c r="E238" s="55"/>
      <c r="F238" s="76">
        <v>4.4722222222222219E-2</v>
      </c>
      <c r="G238" s="71" t="s">
        <v>961</v>
      </c>
      <c r="H238" s="71" t="s">
        <v>962</v>
      </c>
      <c r="I238" s="72" t="s">
        <v>74</v>
      </c>
      <c r="J238" s="72" t="s">
        <v>23</v>
      </c>
      <c r="K238" s="72" t="s">
        <v>1</v>
      </c>
      <c r="L238" s="16"/>
      <c r="M238" s="16"/>
      <c r="N238" s="16">
        <f>$B238</f>
        <v>235</v>
      </c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</row>
    <row r="239" spans="1:54" ht="15.9" customHeight="1" x14ac:dyDescent="0.3">
      <c r="A239" s="57"/>
      <c r="B239" s="55">
        <v>236</v>
      </c>
      <c r="C239" s="55">
        <v>41</v>
      </c>
      <c r="D239" s="55">
        <v>198</v>
      </c>
      <c r="E239" s="57"/>
      <c r="F239" s="76">
        <v>4.4733796296296292E-2</v>
      </c>
      <c r="G239" s="71" t="s">
        <v>809</v>
      </c>
      <c r="H239" s="71" t="s">
        <v>810</v>
      </c>
      <c r="I239" s="72" t="s">
        <v>96</v>
      </c>
      <c r="J239" s="72" t="s">
        <v>40</v>
      </c>
      <c r="K239" s="72" t="s">
        <v>1</v>
      </c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>
        <f>$B239</f>
        <v>236</v>
      </c>
      <c r="Y239" s="16"/>
      <c r="Z239" s="16"/>
      <c r="AA239" s="16"/>
      <c r="AB239" s="16"/>
      <c r="AC239" s="16"/>
      <c r="AD239" s="16"/>
      <c r="AE239" s="16"/>
      <c r="AF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>
        <f>$D239</f>
        <v>198</v>
      </c>
      <c r="AU239" s="16"/>
      <c r="AV239" s="16"/>
      <c r="AW239" s="16"/>
      <c r="AX239" s="16"/>
      <c r="AY239" s="16"/>
      <c r="AZ239" s="16"/>
      <c r="BA239" s="16"/>
      <c r="BB239" s="16"/>
    </row>
    <row r="240" spans="1:54" ht="15.9" customHeight="1" x14ac:dyDescent="0.3">
      <c r="A240" s="57"/>
      <c r="B240" s="55">
        <v>237</v>
      </c>
      <c r="C240" s="55">
        <v>42</v>
      </c>
      <c r="D240" s="55">
        <v>199</v>
      </c>
      <c r="E240" s="55"/>
      <c r="F240" s="76">
        <v>4.4849537037037035E-2</v>
      </c>
      <c r="G240" s="71" t="s">
        <v>215</v>
      </c>
      <c r="H240" s="71" t="s">
        <v>237</v>
      </c>
      <c r="I240" s="74" t="s">
        <v>96</v>
      </c>
      <c r="J240" s="74" t="s">
        <v>129</v>
      </c>
      <c r="K240" s="72" t="s">
        <v>1</v>
      </c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>
        <f>$B240</f>
        <v>237</v>
      </c>
      <c r="AF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>
        <f>$D240</f>
        <v>199</v>
      </c>
      <c r="BB240" s="16"/>
    </row>
    <row r="241" spans="1:54" ht="15.9" customHeight="1" x14ac:dyDescent="0.3">
      <c r="A241" s="57"/>
      <c r="B241" s="55">
        <v>237</v>
      </c>
      <c r="C241" s="55">
        <v>42</v>
      </c>
      <c r="D241" s="55">
        <v>199</v>
      </c>
      <c r="E241" s="55"/>
      <c r="F241" s="76">
        <v>4.4849537037037035E-2</v>
      </c>
      <c r="G241" s="71" t="s">
        <v>221</v>
      </c>
      <c r="H241" s="71" t="s">
        <v>382</v>
      </c>
      <c r="I241" s="72" t="s">
        <v>96</v>
      </c>
      <c r="J241" s="72" t="s">
        <v>129</v>
      </c>
      <c r="K241" s="72" t="s">
        <v>1</v>
      </c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>
        <f>$B241</f>
        <v>237</v>
      </c>
      <c r="AF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>
        <f>$D241</f>
        <v>199</v>
      </c>
      <c r="BB241" s="16"/>
    </row>
    <row r="242" spans="1:54" ht="15.9" customHeight="1" x14ac:dyDescent="0.3">
      <c r="A242" s="51"/>
      <c r="B242" s="55">
        <v>239</v>
      </c>
      <c r="C242" s="55">
        <v>87</v>
      </c>
      <c r="D242" s="55">
        <v>201</v>
      </c>
      <c r="E242" s="55"/>
      <c r="F242" s="76">
        <v>4.4930555555555557E-2</v>
      </c>
      <c r="G242" s="71" t="s">
        <v>193</v>
      </c>
      <c r="H242" s="71" t="s">
        <v>903</v>
      </c>
      <c r="I242" s="72" t="s">
        <v>90</v>
      </c>
      <c r="J242" s="72" t="s">
        <v>39</v>
      </c>
      <c r="K242" s="72" t="s">
        <v>1</v>
      </c>
      <c r="L242" s="16"/>
      <c r="M242" s="16"/>
      <c r="N242" s="16"/>
      <c r="O242" s="16"/>
      <c r="P242" s="16"/>
      <c r="Q242" s="16"/>
      <c r="R242" s="16"/>
      <c r="S242" s="16">
        <f>$B242</f>
        <v>239</v>
      </c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H242" s="16"/>
      <c r="AI242" s="16"/>
      <c r="AJ242" s="16"/>
      <c r="AK242" s="16"/>
      <c r="AL242" s="16"/>
      <c r="AM242" s="16"/>
      <c r="AN242" s="16"/>
      <c r="AO242" s="16">
        <f>$D242</f>
        <v>201</v>
      </c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</row>
    <row r="243" spans="1:54" ht="15.9" customHeight="1" x14ac:dyDescent="0.3">
      <c r="A243" s="57"/>
      <c r="B243" s="55">
        <v>240</v>
      </c>
      <c r="C243" s="55">
        <v>88</v>
      </c>
      <c r="D243" s="55">
        <v>202</v>
      </c>
      <c r="E243" s="55"/>
      <c r="F243" s="76">
        <v>4.5081018518518513E-2</v>
      </c>
      <c r="G243" s="71" t="s">
        <v>811</v>
      </c>
      <c r="H243" s="71" t="s">
        <v>812</v>
      </c>
      <c r="I243" s="72" t="s">
        <v>90</v>
      </c>
      <c r="J243" s="72" t="s">
        <v>38</v>
      </c>
      <c r="K243" s="72" t="s">
        <v>1</v>
      </c>
      <c r="L243" s="16"/>
      <c r="M243" s="16"/>
      <c r="N243" s="16"/>
      <c r="O243" s="16"/>
      <c r="P243" s="16"/>
      <c r="Q243" s="16"/>
      <c r="R243" s="16">
        <f>$B243</f>
        <v>240</v>
      </c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H243" s="16"/>
      <c r="AI243" s="16"/>
      <c r="AJ243" s="16"/>
      <c r="AK243" s="16"/>
      <c r="AL243" s="16"/>
      <c r="AM243" s="16"/>
      <c r="AN243" s="16">
        <f>$D243</f>
        <v>202</v>
      </c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</row>
    <row r="244" spans="1:54" ht="15.9" customHeight="1" x14ac:dyDescent="0.3">
      <c r="A244" s="57"/>
      <c r="B244" s="55">
        <v>241</v>
      </c>
      <c r="C244" s="55">
        <v>89</v>
      </c>
      <c r="D244" s="55">
        <v>203</v>
      </c>
      <c r="E244" s="55"/>
      <c r="F244" s="76">
        <v>4.5138888888888888E-2</v>
      </c>
      <c r="G244" s="71" t="s">
        <v>735</v>
      </c>
      <c r="H244" s="71" t="s">
        <v>813</v>
      </c>
      <c r="I244" s="72" t="s">
        <v>90</v>
      </c>
      <c r="J244" s="72" t="s">
        <v>26</v>
      </c>
      <c r="K244" s="72" t="s">
        <v>1</v>
      </c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>
        <f>$B244</f>
        <v>241</v>
      </c>
      <c r="Z244" s="16"/>
      <c r="AA244" s="16"/>
      <c r="AB244" s="16"/>
      <c r="AC244" s="16"/>
      <c r="AD244" s="16"/>
      <c r="AE244" s="16"/>
      <c r="AF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>
        <f>$D244</f>
        <v>203</v>
      </c>
      <c r="AV244" s="16"/>
      <c r="AW244" s="16"/>
      <c r="AX244" s="16"/>
      <c r="AY244" s="16"/>
      <c r="AZ244" s="16"/>
      <c r="BA244" s="16"/>
      <c r="BB244" s="16"/>
    </row>
    <row r="245" spans="1:54" ht="15.9" customHeight="1" x14ac:dyDescent="0.3">
      <c r="A245" s="51"/>
      <c r="B245" s="55">
        <v>242</v>
      </c>
      <c r="C245" s="55">
        <v>90</v>
      </c>
      <c r="D245" s="55">
        <v>204</v>
      </c>
      <c r="E245" s="55"/>
      <c r="F245" s="76">
        <v>4.5254629629629624E-2</v>
      </c>
      <c r="G245" s="71" t="s">
        <v>89</v>
      </c>
      <c r="H245" s="71" t="s">
        <v>905</v>
      </c>
      <c r="I245" s="72" t="s">
        <v>90</v>
      </c>
      <c r="J245" s="74" t="s">
        <v>39</v>
      </c>
      <c r="K245" s="72" t="s">
        <v>1</v>
      </c>
      <c r="L245" s="16"/>
      <c r="M245" s="16"/>
      <c r="N245" s="16"/>
      <c r="O245" s="16"/>
      <c r="P245" s="16"/>
      <c r="Q245" s="16"/>
      <c r="R245" s="16"/>
      <c r="S245" s="16">
        <f>$B245</f>
        <v>242</v>
      </c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H245" s="16"/>
      <c r="AI245" s="16"/>
      <c r="AJ245" s="16"/>
      <c r="AK245" s="16"/>
      <c r="AL245" s="16"/>
      <c r="AM245" s="16"/>
      <c r="AN245" s="16"/>
      <c r="AO245" s="16">
        <f>$D245</f>
        <v>204</v>
      </c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</row>
    <row r="246" spans="1:54" ht="15.9" customHeight="1" x14ac:dyDescent="0.3">
      <c r="A246" s="57"/>
      <c r="B246" s="55">
        <v>242</v>
      </c>
      <c r="C246" s="55">
        <v>66</v>
      </c>
      <c r="D246" s="55">
        <v>204</v>
      </c>
      <c r="E246" s="55"/>
      <c r="F246" s="76">
        <v>4.5254629629629638E-2</v>
      </c>
      <c r="G246" s="71" t="s">
        <v>116</v>
      </c>
      <c r="H246" s="71" t="s">
        <v>814</v>
      </c>
      <c r="I246" s="72" t="s">
        <v>87</v>
      </c>
      <c r="J246" s="72" t="s">
        <v>26</v>
      </c>
      <c r="K246" s="72" t="s">
        <v>1</v>
      </c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>
        <f>$B246</f>
        <v>242</v>
      </c>
      <c r="Z246" s="16"/>
      <c r="AA246" s="16"/>
      <c r="AB246" s="16"/>
      <c r="AC246" s="16"/>
      <c r="AD246" s="16"/>
      <c r="AE246" s="16"/>
      <c r="AF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>
        <f>$D246</f>
        <v>204</v>
      </c>
      <c r="AV246" s="16"/>
      <c r="AW246" s="16"/>
      <c r="AX246" s="16"/>
      <c r="AY246" s="16"/>
      <c r="AZ246" s="16"/>
      <c r="BA246" s="16"/>
      <c r="BB246" s="16"/>
    </row>
    <row r="247" spans="1:54" ht="15.9" customHeight="1" x14ac:dyDescent="0.3">
      <c r="A247" s="51"/>
      <c r="B247" s="55">
        <v>242</v>
      </c>
      <c r="C247" s="55">
        <v>91</v>
      </c>
      <c r="D247" s="55">
        <v>204</v>
      </c>
      <c r="E247" s="55"/>
      <c r="F247" s="76">
        <v>4.5254629629629638E-2</v>
      </c>
      <c r="G247" s="71" t="s">
        <v>904</v>
      </c>
      <c r="H247" s="71" t="s">
        <v>121</v>
      </c>
      <c r="I247" s="72" t="s">
        <v>90</v>
      </c>
      <c r="J247" s="72" t="s">
        <v>37</v>
      </c>
      <c r="K247" s="72" t="s">
        <v>1</v>
      </c>
      <c r="L247" s="16"/>
      <c r="M247" s="16">
        <f>$B247</f>
        <v>242</v>
      </c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H247" s="16"/>
      <c r="AI247" s="16">
        <f>$D247</f>
        <v>204</v>
      </c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</row>
    <row r="248" spans="1:54" ht="15.9" customHeight="1" x14ac:dyDescent="0.3">
      <c r="A248" s="57"/>
      <c r="B248" s="55">
        <v>245</v>
      </c>
      <c r="C248" s="55">
        <v>67</v>
      </c>
      <c r="D248" s="55">
        <v>207</v>
      </c>
      <c r="E248" s="55"/>
      <c r="F248" s="76">
        <v>4.5324074074074072E-2</v>
      </c>
      <c r="G248" s="71" t="s">
        <v>92</v>
      </c>
      <c r="H248" s="78" t="s">
        <v>815</v>
      </c>
      <c r="I248" s="72" t="s">
        <v>87</v>
      </c>
      <c r="J248" s="72" t="s">
        <v>26</v>
      </c>
      <c r="K248" s="72" t="s">
        <v>1</v>
      </c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>
        <f>$B248</f>
        <v>245</v>
      </c>
      <c r="Z248" s="16"/>
      <c r="AA248" s="16"/>
      <c r="AB248" s="16"/>
      <c r="AC248" s="16"/>
      <c r="AD248" s="16"/>
      <c r="AE248" s="16"/>
      <c r="AF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>
        <f>$D248</f>
        <v>207</v>
      </c>
      <c r="AV248" s="16"/>
      <c r="AW248" s="16"/>
      <c r="AX248" s="16"/>
      <c r="AY248" s="16"/>
      <c r="AZ248" s="16"/>
      <c r="BA248" s="16"/>
      <c r="BB248" s="16"/>
    </row>
    <row r="249" spans="1:54" ht="15.9" customHeight="1" x14ac:dyDescent="0.3">
      <c r="A249" s="51"/>
      <c r="B249" s="55">
        <v>246</v>
      </c>
      <c r="C249" s="55">
        <v>92</v>
      </c>
      <c r="D249" s="55">
        <v>208</v>
      </c>
      <c r="E249" s="55"/>
      <c r="F249" s="76">
        <v>4.5393518518518521E-2</v>
      </c>
      <c r="G249" s="71" t="s">
        <v>118</v>
      </c>
      <c r="H249" s="71" t="s">
        <v>963</v>
      </c>
      <c r="I249" s="72" t="s">
        <v>90</v>
      </c>
      <c r="J249" s="72" t="s">
        <v>36</v>
      </c>
      <c r="K249" s="72" t="s">
        <v>1</v>
      </c>
      <c r="L249" s="16">
        <f>$B249</f>
        <v>246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H249" s="16">
        <f>$D249</f>
        <v>208</v>
      </c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</row>
    <row r="250" spans="1:54" ht="15.9" customHeight="1" x14ac:dyDescent="0.3">
      <c r="A250" s="51"/>
      <c r="B250" s="55">
        <v>247</v>
      </c>
      <c r="C250" s="55">
        <v>44</v>
      </c>
      <c r="D250" s="55">
        <v>209</v>
      </c>
      <c r="E250" s="55"/>
      <c r="F250" s="76">
        <v>4.5405092592592594E-2</v>
      </c>
      <c r="G250" s="71" t="s">
        <v>964</v>
      </c>
      <c r="H250" s="71" t="s">
        <v>462</v>
      </c>
      <c r="I250" s="72" t="s">
        <v>96</v>
      </c>
      <c r="J250" s="72" t="s">
        <v>36</v>
      </c>
      <c r="K250" s="72" t="s">
        <v>1</v>
      </c>
      <c r="L250" s="16">
        <f>$B250</f>
        <v>247</v>
      </c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H250" s="16">
        <f>$D250</f>
        <v>209</v>
      </c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</row>
    <row r="251" spans="1:54" ht="15.9" customHeight="1" x14ac:dyDescent="0.3">
      <c r="A251" s="57"/>
      <c r="B251" s="55">
        <v>248</v>
      </c>
      <c r="C251" s="55">
        <v>93</v>
      </c>
      <c r="D251" s="55">
        <v>210</v>
      </c>
      <c r="E251" s="55"/>
      <c r="F251" s="76">
        <v>4.5439814814814815E-2</v>
      </c>
      <c r="G251" s="71" t="s">
        <v>79</v>
      </c>
      <c r="H251" s="71" t="s">
        <v>816</v>
      </c>
      <c r="I251" s="72" t="s">
        <v>90</v>
      </c>
      <c r="J251" s="72" t="s">
        <v>129</v>
      </c>
      <c r="K251" s="72" t="s">
        <v>1</v>
      </c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>
        <f>$B251</f>
        <v>248</v>
      </c>
      <c r="AF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>
        <f>$D251</f>
        <v>210</v>
      </c>
      <c r="BB251" s="16"/>
    </row>
    <row r="252" spans="1:54" ht="15.9" customHeight="1" x14ac:dyDescent="0.3">
      <c r="A252" s="57"/>
      <c r="B252" s="55">
        <v>249</v>
      </c>
      <c r="C252" s="55">
        <v>68</v>
      </c>
      <c r="D252" s="55">
        <v>211</v>
      </c>
      <c r="E252" s="55"/>
      <c r="F252" s="76">
        <v>4.5462962962962962E-2</v>
      </c>
      <c r="G252" s="71" t="s">
        <v>207</v>
      </c>
      <c r="H252" s="71" t="s">
        <v>817</v>
      </c>
      <c r="I252" s="72" t="s">
        <v>87</v>
      </c>
      <c r="J252" s="72" t="s">
        <v>26</v>
      </c>
      <c r="K252" s="72" t="s">
        <v>1</v>
      </c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>
        <f>$B252</f>
        <v>249</v>
      </c>
      <c r="Z252" s="16"/>
      <c r="AA252" s="16"/>
      <c r="AB252" s="16"/>
      <c r="AC252" s="16"/>
      <c r="AD252" s="16"/>
      <c r="AE252" s="16"/>
      <c r="AF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>
        <f>$D252</f>
        <v>211</v>
      </c>
      <c r="AV252" s="16"/>
      <c r="AW252" s="16"/>
      <c r="AX252" s="16"/>
      <c r="AY252" s="16"/>
      <c r="AZ252" s="16"/>
      <c r="BA252" s="16"/>
      <c r="BB252" s="16"/>
    </row>
    <row r="253" spans="1:54" ht="15.9" customHeight="1" x14ac:dyDescent="0.3">
      <c r="A253" s="57"/>
      <c r="B253" s="55">
        <v>250</v>
      </c>
      <c r="C253" s="55"/>
      <c r="D253" s="55"/>
      <c r="E253" s="55"/>
      <c r="F253" s="76">
        <v>4.5729166666666661E-2</v>
      </c>
      <c r="G253" s="71" t="s">
        <v>80</v>
      </c>
      <c r="H253" s="71" t="s">
        <v>178</v>
      </c>
      <c r="I253" s="72" t="s">
        <v>74</v>
      </c>
      <c r="J253" s="72" t="s">
        <v>28</v>
      </c>
      <c r="K253" s="72" t="s">
        <v>1</v>
      </c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>
        <f>$B253</f>
        <v>250</v>
      </c>
      <c r="AE253" s="16"/>
      <c r="AF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</row>
    <row r="254" spans="1:54" ht="15.9" customHeight="1" x14ac:dyDescent="0.3">
      <c r="A254" s="57"/>
      <c r="B254" s="55">
        <v>251</v>
      </c>
      <c r="C254" s="55">
        <v>45</v>
      </c>
      <c r="D254" s="55">
        <v>212</v>
      </c>
      <c r="E254" s="55"/>
      <c r="F254" s="76">
        <v>4.5833333333333337E-2</v>
      </c>
      <c r="G254" s="71" t="s">
        <v>818</v>
      </c>
      <c r="H254" s="71" t="s">
        <v>819</v>
      </c>
      <c r="I254" s="72" t="s">
        <v>96</v>
      </c>
      <c r="J254" s="72" t="s">
        <v>26</v>
      </c>
      <c r="K254" s="72" t="s">
        <v>1</v>
      </c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>
        <f>$B254</f>
        <v>251</v>
      </c>
      <c r="Z254" s="16"/>
      <c r="AA254" s="16"/>
      <c r="AB254" s="16"/>
      <c r="AC254" s="16"/>
      <c r="AD254" s="16"/>
      <c r="AE254" s="16"/>
      <c r="AF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>
        <f>$D254</f>
        <v>212</v>
      </c>
      <c r="AV254" s="16"/>
      <c r="AW254" s="16"/>
      <c r="AX254" s="16"/>
      <c r="AY254" s="16"/>
      <c r="AZ254" s="16"/>
      <c r="BA254" s="16"/>
      <c r="BB254" s="16"/>
    </row>
    <row r="255" spans="1:54" ht="15.9" customHeight="1" x14ac:dyDescent="0.3">
      <c r="A255" s="57"/>
      <c r="B255" s="55">
        <v>252</v>
      </c>
      <c r="C255" s="55">
        <v>7</v>
      </c>
      <c r="D255" s="55">
        <v>213</v>
      </c>
      <c r="E255" s="55"/>
      <c r="F255" s="76">
        <v>4.5914351851851852E-2</v>
      </c>
      <c r="G255" s="71" t="s">
        <v>117</v>
      </c>
      <c r="H255" s="71" t="s">
        <v>234</v>
      </c>
      <c r="I255" s="72" t="s">
        <v>122</v>
      </c>
      <c r="J255" s="72" t="s">
        <v>129</v>
      </c>
      <c r="K255" s="72" t="s">
        <v>1</v>
      </c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>
        <f>$B255</f>
        <v>252</v>
      </c>
      <c r="AF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>
        <f>$D255</f>
        <v>213</v>
      </c>
      <c r="BB255" s="16"/>
    </row>
    <row r="256" spans="1:54" ht="15.9" customHeight="1" x14ac:dyDescent="0.3">
      <c r="A256" s="57"/>
      <c r="B256" s="55">
        <v>253</v>
      </c>
      <c r="C256" s="55">
        <v>46</v>
      </c>
      <c r="D256" s="55">
        <v>214</v>
      </c>
      <c r="E256" s="55"/>
      <c r="F256" s="76">
        <v>4.6273148148148147E-2</v>
      </c>
      <c r="G256" s="71" t="s">
        <v>818</v>
      </c>
      <c r="H256" s="79" t="s">
        <v>571</v>
      </c>
      <c r="I256" s="72" t="s">
        <v>96</v>
      </c>
      <c r="J256" s="72" t="s">
        <v>129</v>
      </c>
      <c r="K256" s="72" t="s">
        <v>1</v>
      </c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>
        <f>$B256</f>
        <v>253</v>
      </c>
      <c r="AF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>
        <f>$D256</f>
        <v>214</v>
      </c>
      <c r="BB256" s="16"/>
    </row>
    <row r="257" spans="1:54" ht="15.9" customHeight="1" x14ac:dyDescent="0.3">
      <c r="A257" s="57"/>
      <c r="B257" s="55">
        <v>254</v>
      </c>
      <c r="C257" s="55">
        <v>94</v>
      </c>
      <c r="D257" s="55">
        <v>215</v>
      </c>
      <c r="E257" s="57"/>
      <c r="F257" s="76">
        <v>4.6481481481481485E-2</v>
      </c>
      <c r="G257" s="71" t="s">
        <v>82</v>
      </c>
      <c r="H257" s="71" t="s">
        <v>820</v>
      </c>
      <c r="I257" s="72" t="s">
        <v>90</v>
      </c>
      <c r="J257" s="72" t="s">
        <v>40</v>
      </c>
      <c r="K257" s="72" t="s">
        <v>1</v>
      </c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>
        <f>$B257</f>
        <v>254</v>
      </c>
      <c r="Y257" s="16"/>
      <c r="Z257" s="16"/>
      <c r="AA257" s="16"/>
      <c r="AB257" s="16"/>
      <c r="AC257" s="16"/>
      <c r="AD257" s="16"/>
      <c r="AE257" s="16"/>
      <c r="AF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>
        <f>$D257</f>
        <v>215</v>
      </c>
      <c r="AU257" s="16"/>
      <c r="AV257" s="16"/>
      <c r="AW257" s="16"/>
      <c r="AX257" s="16"/>
      <c r="AY257" s="16"/>
      <c r="AZ257" s="16"/>
      <c r="BA257" s="16"/>
      <c r="BB257" s="16"/>
    </row>
    <row r="258" spans="1:54" ht="15.9" customHeight="1" x14ac:dyDescent="0.3">
      <c r="A258" s="51"/>
      <c r="B258" s="55">
        <v>255</v>
      </c>
      <c r="C258" s="55">
        <v>47</v>
      </c>
      <c r="D258" s="55">
        <v>216</v>
      </c>
      <c r="E258" s="55"/>
      <c r="F258" s="76">
        <v>4.6504629629629625E-2</v>
      </c>
      <c r="G258" s="71" t="s">
        <v>81</v>
      </c>
      <c r="H258" s="71" t="s">
        <v>244</v>
      </c>
      <c r="I258" s="72" t="s">
        <v>96</v>
      </c>
      <c r="J258" s="72" t="s">
        <v>77</v>
      </c>
      <c r="K258" s="72" t="s">
        <v>1</v>
      </c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>
        <f>$B258</f>
        <v>255</v>
      </c>
      <c r="X258" s="16"/>
      <c r="Y258" s="16"/>
      <c r="Z258" s="16"/>
      <c r="AA258" s="16"/>
      <c r="AB258" s="16"/>
      <c r="AC258" s="16"/>
      <c r="AD258" s="16"/>
      <c r="AE258" s="16"/>
      <c r="AF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>
        <f>$D258</f>
        <v>216</v>
      </c>
      <c r="AT258" s="16"/>
      <c r="AU258" s="16"/>
      <c r="AV258" s="16"/>
      <c r="AW258" s="16"/>
      <c r="AX258" s="16"/>
      <c r="AY258" s="16"/>
      <c r="AZ258" s="16"/>
      <c r="BA258" s="16"/>
      <c r="BB258" s="16"/>
    </row>
    <row r="259" spans="1:54" ht="15.9" customHeight="1" x14ac:dyDescent="0.3">
      <c r="A259" s="51"/>
      <c r="B259" s="55">
        <v>256</v>
      </c>
      <c r="C259" s="55">
        <v>95</v>
      </c>
      <c r="D259" s="55">
        <v>217</v>
      </c>
      <c r="E259" s="55"/>
      <c r="F259" s="76">
        <v>4.6574074074074073E-2</v>
      </c>
      <c r="G259" s="71" t="s">
        <v>719</v>
      </c>
      <c r="H259" s="71" t="s">
        <v>906</v>
      </c>
      <c r="I259" s="72" t="s">
        <v>90</v>
      </c>
      <c r="J259" s="72" t="s">
        <v>77</v>
      </c>
      <c r="K259" s="72" t="s">
        <v>1</v>
      </c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>
        <f>$B259</f>
        <v>256</v>
      </c>
      <c r="X259" s="16"/>
      <c r="Y259" s="16"/>
      <c r="Z259" s="16"/>
      <c r="AA259" s="16"/>
      <c r="AB259" s="16"/>
      <c r="AC259" s="16"/>
      <c r="AD259" s="16"/>
      <c r="AE259" s="16"/>
      <c r="AF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>
        <f>$D259</f>
        <v>217</v>
      </c>
      <c r="AT259" s="16"/>
      <c r="AU259" s="16"/>
      <c r="AV259" s="16"/>
      <c r="AW259" s="16"/>
      <c r="AX259" s="16"/>
      <c r="AY259" s="16"/>
      <c r="AZ259" s="16"/>
      <c r="BA259" s="16"/>
      <c r="BB259" s="16"/>
    </row>
    <row r="260" spans="1:54" ht="15.9" customHeight="1" x14ac:dyDescent="0.3">
      <c r="A260" s="57"/>
      <c r="B260" s="55">
        <v>257</v>
      </c>
      <c r="C260" s="55"/>
      <c r="D260" s="55"/>
      <c r="E260" s="55"/>
      <c r="F260" s="76">
        <v>4.6863425925925926E-2</v>
      </c>
      <c r="G260" s="71" t="s">
        <v>764</v>
      </c>
      <c r="H260" s="71" t="s">
        <v>821</v>
      </c>
      <c r="I260" s="72" t="s">
        <v>74</v>
      </c>
      <c r="J260" s="72" t="s">
        <v>26</v>
      </c>
      <c r="K260" s="72" t="s">
        <v>1</v>
      </c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>
        <f>$B260</f>
        <v>257</v>
      </c>
      <c r="Z260" s="16"/>
      <c r="AA260" s="16"/>
      <c r="AB260" s="16"/>
      <c r="AC260" s="16"/>
      <c r="AD260" s="16"/>
      <c r="AE260" s="16"/>
      <c r="AF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</row>
    <row r="261" spans="1:54" ht="15.9" customHeight="1" x14ac:dyDescent="0.3">
      <c r="A261" s="57"/>
      <c r="B261" s="55">
        <v>258</v>
      </c>
      <c r="C261" s="55">
        <v>96</v>
      </c>
      <c r="D261" s="55">
        <v>218</v>
      </c>
      <c r="E261" s="55"/>
      <c r="F261" s="76">
        <v>4.7245370370370375E-2</v>
      </c>
      <c r="G261" s="71" t="s">
        <v>228</v>
      </c>
      <c r="H261" s="71" t="s">
        <v>348</v>
      </c>
      <c r="I261" s="72" t="s">
        <v>90</v>
      </c>
      <c r="J261" s="72" t="s">
        <v>40</v>
      </c>
      <c r="K261" s="72" t="s">
        <v>1</v>
      </c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>
        <f>$B261</f>
        <v>258</v>
      </c>
      <c r="Y261" s="16"/>
      <c r="Z261" s="16"/>
      <c r="AA261" s="16"/>
      <c r="AB261" s="16"/>
      <c r="AC261" s="16"/>
      <c r="AD261" s="16"/>
      <c r="AE261" s="16"/>
      <c r="AF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>
        <f>$D261</f>
        <v>218</v>
      </c>
      <c r="AU261" s="16"/>
      <c r="AV261" s="16"/>
      <c r="AW261" s="16"/>
      <c r="AX261" s="16"/>
      <c r="AY261" s="16"/>
      <c r="AZ261" s="16"/>
      <c r="BA261" s="16"/>
      <c r="BB261" s="16"/>
    </row>
    <row r="262" spans="1:54" ht="15.9" customHeight="1" x14ac:dyDescent="0.3">
      <c r="A262" s="51"/>
      <c r="B262" s="55">
        <v>259</v>
      </c>
      <c r="C262" s="55">
        <v>97</v>
      </c>
      <c r="D262" s="55">
        <v>219</v>
      </c>
      <c r="E262" s="55"/>
      <c r="F262" s="76">
        <v>4.7349537037037037E-2</v>
      </c>
      <c r="G262" s="71" t="s">
        <v>907</v>
      </c>
      <c r="H262" s="71" t="s">
        <v>639</v>
      </c>
      <c r="I262" s="73" t="s">
        <v>90</v>
      </c>
      <c r="J262" s="72" t="s">
        <v>37</v>
      </c>
      <c r="K262" s="72" t="s">
        <v>1</v>
      </c>
      <c r="L262" s="16"/>
      <c r="M262" s="16">
        <f>$B262</f>
        <v>259</v>
      </c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H262" s="16"/>
      <c r="AI262" s="16">
        <f>$D262</f>
        <v>219</v>
      </c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</row>
    <row r="263" spans="1:54" ht="15.9" customHeight="1" x14ac:dyDescent="0.3">
      <c r="A263" s="51"/>
      <c r="B263" s="55">
        <v>260</v>
      </c>
      <c r="C263" s="55">
        <v>98</v>
      </c>
      <c r="D263" s="55">
        <v>220</v>
      </c>
      <c r="E263" s="55"/>
      <c r="F263" s="76">
        <v>4.7407407407407405E-2</v>
      </c>
      <c r="G263" s="71" t="s">
        <v>232</v>
      </c>
      <c r="H263" s="71" t="s">
        <v>233</v>
      </c>
      <c r="I263" s="74" t="s">
        <v>90</v>
      </c>
      <c r="J263" s="74" t="s">
        <v>39</v>
      </c>
      <c r="K263" s="72" t="s">
        <v>1</v>
      </c>
      <c r="L263" s="16"/>
      <c r="M263" s="16"/>
      <c r="N263" s="16"/>
      <c r="O263" s="16"/>
      <c r="P263" s="16"/>
      <c r="Q263" s="16"/>
      <c r="R263" s="16"/>
      <c r="S263" s="16">
        <f>$B263</f>
        <v>260</v>
      </c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H263" s="16"/>
      <c r="AI263" s="16"/>
      <c r="AJ263" s="16"/>
      <c r="AK263" s="16"/>
      <c r="AL263" s="16"/>
      <c r="AM263" s="16"/>
      <c r="AN263" s="16"/>
      <c r="AO263" s="16">
        <f>$D263</f>
        <v>220</v>
      </c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</row>
    <row r="264" spans="1:54" ht="15.9" customHeight="1" x14ac:dyDescent="0.3">
      <c r="A264" s="51"/>
      <c r="B264" s="55">
        <v>261</v>
      </c>
      <c r="C264" s="55">
        <v>99</v>
      </c>
      <c r="D264" s="55">
        <v>221</v>
      </c>
      <c r="E264" s="55"/>
      <c r="F264" s="76">
        <v>4.7708333333333332E-2</v>
      </c>
      <c r="G264" s="71" t="s">
        <v>904</v>
      </c>
      <c r="H264" s="71" t="s">
        <v>382</v>
      </c>
      <c r="I264" s="73" t="s">
        <v>90</v>
      </c>
      <c r="J264" s="72" t="s">
        <v>37</v>
      </c>
      <c r="K264" s="72" t="s">
        <v>1</v>
      </c>
      <c r="L264" s="16"/>
      <c r="M264" s="16">
        <f>$B264</f>
        <v>261</v>
      </c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H264" s="16"/>
      <c r="AI264" s="16">
        <f>$D264</f>
        <v>221</v>
      </c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</row>
    <row r="265" spans="1:54" ht="15.9" customHeight="1" x14ac:dyDescent="0.3">
      <c r="A265" s="51"/>
      <c r="B265" s="55">
        <v>262</v>
      </c>
      <c r="C265" s="55">
        <v>69</v>
      </c>
      <c r="D265" s="55">
        <v>222</v>
      </c>
      <c r="E265" s="55"/>
      <c r="F265" s="76">
        <v>4.7731481481481486E-2</v>
      </c>
      <c r="G265" s="71" t="s">
        <v>140</v>
      </c>
      <c r="H265" s="71" t="s">
        <v>908</v>
      </c>
      <c r="I265" s="72" t="s">
        <v>87</v>
      </c>
      <c r="J265" s="72" t="s">
        <v>39</v>
      </c>
      <c r="K265" s="72" t="s">
        <v>1</v>
      </c>
      <c r="L265" s="16"/>
      <c r="M265" s="16"/>
      <c r="N265" s="16"/>
      <c r="O265" s="16"/>
      <c r="P265" s="16"/>
      <c r="Q265" s="16"/>
      <c r="R265" s="16"/>
      <c r="S265" s="16">
        <f>$B265</f>
        <v>262</v>
      </c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H265" s="16"/>
      <c r="AI265" s="16"/>
      <c r="AJ265" s="16"/>
      <c r="AK265" s="16"/>
      <c r="AL265" s="16"/>
      <c r="AM265" s="16"/>
      <c r="AN265" s="16"/>
      <c r="AO265" s="16">
        <f>$D265</f>
        <v>222</v>
      </c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</row>
    <row r="266" spans="1:54" ht="15.9" customHeight="1" x14ac:dyDescent="0.3">
      <c r="A266" s="51"/>
      <c r="B266" s="55">
        <v>263</v>
      </c>
      <c r="C266" s="55">
        <v>48</v>
      </c>
      <c r="D266" s="55">
        <v>223</v>
      </c>
      <c r="E266" s="55"/>
      <c r="F266" s="76">
        <v>4.8032407407407406E-2</v>
      </c>
      <c r="G266" s="71" t="s">
        <v>909</v>
      </c>
      <c r="H266" s="71" t="s">
        <v>910</v>
      </c>
      <c r="I266" s="73" t="s">
        <v>96</v>
      </c>
      <c r="J266" s="74" t="s">
        <v>77</v>
      </c>
      <c r="K266" s="72" t="s">
        <v>1</v>
      </c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>
        <f>$B266</f>
        <v>263</v>
      </c>
      <c r="X266" s="16"/>
      <c r="Y266" s="16"/>
      <c r="Z266" s="16"/>
      <c r="AA266" s="16"/>
      <c r="AB266" s="16"/>
      <c r="AC266" s="16"/>
      <c r="AD266" s="16"/>
      <c r="AE266" s="16"/>
      <c r="AF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>
        <f>$D266</f>
        <v>223</v>
      </c>
      <c r="AT266" s="16"/>
      <c r="AU266" s="16"/>
      <c r="AV266" s="16"/>
      <c r="AW266" s="16"/>
      <c r="AX266" s="16"/>
      <c r="AY266" s="16"/>
      <c r="AZ266" s="16"/>
      <c r="BA266" s="16"/>
      <c r="BB266" s="16"/>
    </row>
    <row r="267" spans="1:54" ht="15.9" customHeight="1" x14ac:dyDescent="0.3">
      <c r="A267" s="51"/>
      <c r="B267" s="55">
        <v>264</v>
      </c>
      <c r="C267" s="55">
        <v>49</v>
      </c>
      <c r="D267" s="55">
        <v>224</v>
      </c>
      <c r="E267" s="55"/>
      <c r="F267" s="76">
        <v>4.8113425925925928E-2</v>
      </c>
      <c r="G267" s="71" t="s">
        <v>106</v>
      </c>
      <c r="H267" s="71" t="s">
        <v>911</v>
      </c>
      <c r="I267" s="72" t="s">
        <v>96</v>
      </c>
      <c r="J267" s="74" t="s">
        <v>77</v>
      </c>
      <c r="K267" s="72" t="s">
        <v>1</v>
      </c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>
        <f>$B267</f>
        <v>264</v>
      </c>
      <c r="X267" s="16"/>
      <c r="Y267" s="16"/>
      <c r="Z267" s="16"/>
      <c r="AA267" s="16"/>
      <c r="AB267" s="16"/>
      <c r="AC267" s="16"/>
      <c r="AD267" s="16"/>
      <c r="AE267" s="16"/>
      <c r="AF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>
        <f>$D267</f>
        <v>224</v>
      </c>
      <c r="AT267" s="16"/>
      <c r="AU267" s="16"/>
      <c r="AV267" s="16"/>
      <c r="AW267" s="16"/>
      <c r="AX267" s="16"/>
      <c r="AY267" s="16"/>
      <c r="AZ267" s="16"/>
      <c r="BA267" s="16"/>
      <c r="BB267" s="16"/>
    </row>
    <row r="268" spans="1:54" ht="15.9" customHeight="1" x14ac:dyDescent="0.3">
      <c r="A268" s="51"/>
      <c r="B268" s="55">
        <v>265</v>
      </c>
      <c r="C268" s="55">
        <v>70</v>
      </c>
      <c r="D268" s="55">
        <v>225</v>
      </c>
      <c r="E268" s="55"/>
      <c r="F268" s="76">
        <v>4.854166666666667E-2</v>
      </c>
      <c r="G268" s="71" t="s">
        <v>764</v>
      </c>
      <c r="H268" s="71" t="s">
        <v>912</v>
      </c>
      <c r="I268" s="72" t="s">
        <v>87</v>
      </c>
      <c r="J268" s="72" t="s">
        <v>39</v>
      </c>
      <c r="K268" s="72" t="s">
        <v>1</v>
      </c>
      <c r="L268" s="16"/>
      <c r="M268" s="16"/>
      <c r="N268" s="16"/>
      <c r="O268" s="16"/>
      <c r="P268" s="16"/>
      <c r="Q268" s="16"/>
      <c r="R268" s="16"/>
      <c r="S268" s="16">
        <f>$B268</f>
        <v>265</v>
      </c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H268" s="16"/>
      <c r="AI268" s="16"/>
      <c r="AJ268" s="16"/>
      <c r="AK268" s="16"/>
      <c r="AL268" s="16"/>
      <c r="AM268" s="16"/>
      <c r="AN268" s="16"/>
      <c r="AO268" s="16">
        <f>$D268</f>
        <v>225</v>
      </c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</row>
    <row r="269" spans="1:54" ht="15.9" customHeight="1" x14ac:dyDescent="0.3">
      <c r="A269" s="51"/>
      <c r="B269" s="55">
        <v>265</v>
      </c>
      <c r="C269" s="55">
        <v>100</v>
      </c>
      <c r="D269" s="55">
        <v>225</v>
      </c>
      <c r="E269" s="55"/>
      <c r="F269" s="76">
        <v>4.854166666666667E-2</v>
      </c>
      <c r="G269" s="71" t="s">
        <v>136</v>
      </c>
      <c r="H269" s="71" t="s">
        <v>913</v>
      </c>
      <c r="I269" s="72" t="s">
        <v>90</v>
      </c>
      <c r="J269" s="72" t="s">
        <v>39</v>
      </c>
      <c r="K269" s="72" t="s">
        <v>1</v>
      </c>
      <c r="L269" s="16"/>
      <c r="M269" s="16"/>
      <c r="N269" s="16"/>
      <c r="O269" s="16"/>
      <c r="P269" s="16"/>
      <c r="Q269" s="16"/>
      <c r="R269" s="16"/>
      <c r="S269" s="16">
        <f>$B269</f>
        <v>265</v>
      </c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H269" s="16"/>
      <c r="AI269" s="16"/>
      <c r="AJ269" s="16"/>
      <c r="AK269" s="16"/>
      <c r="AL269" s="16"/>
      <c r="AM269" s="16"/>
      <c r="AN269" s="16"/>
      <c r="AO269" s="16">
        <f>$D269</f>
        <v>225</v>
      </c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</row>
    <row r="270" spans="1:54" ht="15.9" customHeight="1" x14ac:dyDescent="0.3">
      <c r="A270" s="57"/>
      <c r="B270" s="55">
        <v>267</v>
      </c>
      <c r="C270" s="55">
        <v>71</v>
      </c>
      <c r="D270" s="55">
        <v>227</v>
      </c>
      <c r="E270" s="55"/>
      <c r="F270" s="76">
        <v>4.8587962962962965E-2</v>
      </c>
      <c r="G270" s="71" t="s">
        <v>202</v>
      </c>
      <c r="H270" s="71" t="s">
        <v>250</v>
      </c>
      <c r="I270" s="72" t="s">
        <v>87</v>
      </c>
      <c r="J270" s="72" t="s">
        <v>38</v>
      </c>
      <c r="K270" s="72" t="s">
        <v>1</v>
      </c>
      <c r="L270" s="16"/>
      <c r="M270" s="16"/>
      <c r="N270" s="16"/>
      <c r="O270" s="16"/>
      <c r="P270" s="16"/>
      <c r="Q270" s="16"/>
      <c r="R270" s="16">
        <f>$B270</f>
        <v>267</v>
      </c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H270" s="16"/>
      <c r="AI270" s="16"/>
      <c r="AJ270" s="16"/>
      <c r="AK270" s="16"/>
      <c r="AL270" s="16"/>
      <c r="AM270" s="16"/>
      <c r="AN270" s="16">
        <f>$D270</f>
        <v>227</v>
      </c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</row>
    <row r="271" spans="1:54" ht="15.9" customHeight="1" x14ac:dyDescent="0.3">
      <c r="A271" s="57"/>
      <c r="B271" s="55">
        <v>267</v>
      </c>
      <c r="C271" s="55">
        <v>50</v>
      </c>
      <c r="D271" s="55">
        <v>227</v>
      </c>
      <c r="E271" s="55"/>
      <c r="F271" s="76">
        <v>4.8587962962962965E-2</v>
      </c>
      <c r="G271" s="71" t="s">
        <v>822</v>
      </c>
      <c r="H271" s="71" t="s">
        <v>101</v>
      </c>
      <c r="I271" s="72" t="s">
        <v>96</v>
      </c>
      <c r="J271" s="72" t="s">
        <v>38</v>
      </c>
      <c r="K271" s="72" t="s">
        <v>1</v>
      </c>
      <c r="L271" s="16"/>
      <c r="M271" s="16"/>
      <c r="N271" s="16"/>
      <c r="O271" s="16"/>
      <c r="P271" s="16"/>
      <c r="Q271" s="16"/>
      <c r="R271" s="16">
        <f>$B271</f>
        <v>267</v>
      </c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H271" s="16"/>
      <c r="AI271" s="16"/>
      <c r="AJ271" s="16"/>
      <c r="AK271" s="16"/>
      <c r="AL271" s="16"/>
      <c r="AM271" s="16"/>
      <c r="AN271" s="16">
        <f>$D271</f>
        <v>227</v>
      </c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</row>
    <row r="272" spans="1:54" ht="15.9" customHeight="1" x14ac:dyDescent="0.3">
      <c r="A272" s="57"/>
      <c r="B272" s="55">
        <v>269</v>
      </c>
      <c r="C272" s="55">
        <v>101</v>
      </c>
      <c r="D272" s="55">
        <v>229</v>
      </c>
      <c r="E272" s="55"/>
      <c r="F272" s="76">
        <v>4.8611111111111112E-2</v>
      </c>
      <c r="G272" s="71" t="s">
        <v>242</v>
      </c>
      <c r="H272" s="71" t="s">
        <v>243</v>
      </c>
      <c r="I272" s="72" t="s">
        <v>90</v>
      </c>
      <c r="J272" s="72" t="s">
        <v>41</v>
      </c>
      <c r="K272" s="72" t="s">
        <v>1</v>
      </c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>
        <f>$B272</f>
        <v>269</v>
      </c>
      <c r="AB272" s="16"/>
      <c r="AC272" s="16"/>
      <c r="AD272" s="16"/>
      <c r="AE272" s="16"/>
      <c r="AF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>
        <f>$D272</f>
        <v>229</v>
      </c>
      <c r="AX272" s="16"/>
      <c r="AY272" s="16"/>
      <c r="AZ272" s="16"/>
      <c r="BA272" s="16"/>
      <c r="BB272" s="16"/>
    </row>
    <row r="273" spans="1:54" ht="15.9" customHeight="1" x14ac:dyDescent="0.3">
      <c r="A273" s="51"/>
      <c r="B273" s="55">
        <v>270</v>
      </c>
      <c r="C273" s="55">
        <v>102</v>
      </c>
      <c r="D273" s="55">
        <v>230</v>
      </c>
      <c r="E273" s="55"/>
      <c r="F273" s="76">
        <v>4.8888888888888891E-2</v>
      </c>
      <c r="G273" s="71" t="s">
        <v>224</v>
      </c>
      <c r="H273" s="71" t="s">
        <v>914</v>
      </c>
      <c r="I273" s="72" t="s">
        <v>90</v>
      </c>
      <c r="J273" s="72" t="s">
        <v>39</v>
      </c>
      <c r="K273" s="72" t="s">
        <v>1</v>
      </c>
      <c r="L273" s="16"/>
      <c r="M273" s="16"/>
      <c r="N273" s="16"/>
      <c r="O273" s="16"/>
      <c r="P273" s="16"/>
      <c r="Q273" s="16"/>
      <c r="R273" s="16"/>
      <c r="S273" s="16">
        <f>$B273</f>
        <v>270</v>
      </c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H273" s="16"/>
      <c r="AI273" s="16"/>
      <c r="AJ273" s="16"/>
      <c r="AK273" s="16"/>
      <c r="AL273" s="16"/>
      <c r="AM273" s="16"/>
      <c r="AN273" s="16"/>
      <c r="AO273" s="16">
        <f>$D273</f>
        <v>230</v>
      </c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</row>
    <row r="274" spans="1:54" ht="15.9" customHeight="1" x14ac:dyDescent="0.3">
      <c r="A274" s="51"/>
      <c r="B274" s="55">
        <v>271</v>
      </c>
      <c r="C274" s="55">
        <v>72</v>
      </c>
      <c r="D274" s="55">
        <v>231</v>
      </c>
      <c r="E274" s="55"/>
      <c r="F274" s="76">
        <v>4.9212962962962958E-2</v>
      </c>
      <c r="G274" s="71" t="s">
        <v>915</v>
      </c>
      <c r="H274" s="71" t="s">
        <v>916</v>
      </c>
      <c r="I274" s="74" t="s">
        <v>87</v>
      </c>
      <c r="J274" s="72" t="s">
        <v>39</v>
      </c>
      <c r="K274" s="72" t="s">
        <v>1</v>
      </c>
      <c r="L274" s="16"/>
      <c r="M274" s="16"/>
      <c r="N274" s="16"/>
      <c r="O274" s="16"/>
      <c r="P274" s="16"/>
      <c r="Q274" s="16"/>
      <c r="R274" s="16"/>
      <c r="S274" s="16">
        <f>$B274</f>
        <v>271</v>
      </c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H274" s="16"/>
      <c r="AI274" s="16"/>
      <c r="AJ274" s="16"/>
      <c r="AK274" s="16"/>
      <c r="AL274" s="16"/>
      <c r="AM274" s="16"/>
      <c r="AN274" s="16"/>
      <c r="AO274" s="16">
        <f>$D274</f>
        <v>231</v>
      </c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</row>
    <row r="275" spans="1:54" ht="15.9" customHeight="1" x14ac:dyDescent="0.3">
      <c r="A275" s="57"/>
      <c r="B275" s="55">
        <v>272</v>
      </c>
      <c r="C275" s="55">
        <v>103</v>
      </c>
      <c r="D275" s="55">
        <v>232</v>
      </c>
      <c r="E275" s="55"/>
      <c r="F275" s="76">
        <v>4.9699074074074069E-2</v>
      </c>
      <c r="G275" s="71" t="s">
        <v>118</v>
      </c>
      <c r="H275" s="71" t="s">
        <v>823</v>
      </c>
      <c r="I275" s="72" t="s">
        <v>90</v>
      </c>
      <c r="J275" s="72" t="s">
        <v>38</v>
      </c>
      <c r="K275" s="72" t="s">
        <v>1</v>
      </c>
      <c r="L275" s="16"/>
      <c r="M275" s="16"/>
      <c r="N275" s="16"/>
      <c r="O275" s="16"/>
      <c r="P275" s="16"/>
      <c r="Q275" s="16"/>
      <c r="R275" s="16">
        <f>$B275</f>
        <v>272</v>
      </c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H275" s="16"/>
      <c r="AI275" s="16"/>
      <c r="AJ275" s="16"/>
      <c r="AK275" s="16"/>
      <c r="AL275" s="16"/>
      <c r="AM275" s="16"/>
      <c r="AN275" s="16">
        <f>$D275</f>
        <v>232</v>
      </c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</row>
    <row r="276" spans="1:54" ht="15.9" customHeight="1" x14ac:dyDescent="0.3">
      <c r="A276" s="57"/>
      <c r="B276" s="55">
        <v>273</v>
      </c>
      <c r="C276" s="55">
        <v>51</v>
      </c>
      <c r="D276" s="55">
        <v>233</v>
      </c>
      <c r="E276" s="55"/>
      <c r="F276" s="76">
        <v>4.9826388888888885E-2</v>
      </c>
      <c r="G276" s="71" t="s">
        <v>229</v>
      </c>
      <c r="H276" s="71" t="s">
        <v>164</v>
      </c>
      <c r="I276" s="72" t="s">
        <v>96</v>
      </c>
      <c r="J276" s="72" t="s">
        <v>38</v>
      </c>
      <c r="K276" s="72" t="s">
        <v>1</v>
      </c>
      <c r="L276" s="16"/>
      <c r="M276" s="16"/>
      <c r="N276" s="16"/>
      <c r="O276" s="16"/>
      <c r="P276" s="16"/>
      <c r="Q276" s="16"/>
      <c r="R276" s="16">
        <f>$B276</f>
        <v>273</v>
      </c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H276" s="16"/>
      <c r="AI276" s="16"/>
      <c r="AJ276" s="16"/>
      <c r="AK276" s="16"/>
      <c r="AL276" s="16"/>
      <c r="AM276" s="16"/>
      <c r="AN276" s="16">
        <f>$D276</f>
        <v>233</v>
      </c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</row>
    <row r="277" spans="1:54" ht="15.9" customHeight="1" x14ac:dyDescent="0.3">
      <c r="A277" s="51"/>
      <c r="B277" s="55">
        <v>274</v>
      </c>
      <c r="C277" s="55">
        <v>104</v>
      </c>
      <c r="D277" s="55">
        <v>234</v>
      </c>
      <c r="E277" s="55"/>
      <c r="F277" s="76">
        <v>4.9895833333333334E-2</v>
      </c>
      <c r="G277" s="71" t="s">
        <v>917</v>
      </c>
      <c r="H277" s="71" t="s">
        <v>177</v>
      </c>
      <c r="I277" s="72" t="s">
        <v>90</v>
      </c>
      <c r="J277" s="72" t="s">
        <v>39</v>
      </c>
      <c r="K277" s="72" t="s">
        <v>1</v>
      </c>
      <c r="L277" s="16"/>
      <c r="M277" s="16"/>
      <c r="N277" s="16"/>
      <c r="O277" s="16"/>
      <c r="P277" s="16"/>
      <c r="Q277" s="16"/>
      <c r="R277" s="16"/>
      <c r="S277" s="16">
        <f>$B277</f>
        <v>274</v>
      </c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H277" s="16"/>
      <c r="AI277" s="16"/>
      <c r="AJ277" s="16"/>
      <c r="AK277" s="16"/>
      <c r="AL277" s="16"/>
      <c r="AM277" s="16"/>
      <c r="AN277" s="16"/>
      <c r="AO277" s="16">
        <f>$D277</f>
        <v>234</v>
      </c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</row>
    <row r="278" spans="1:54" ht="15.9" customHeight="1" x14ac:dyDescent="0.3">
      <c r="A278" s="57"/>
      <c r="B278" s="55">
        <v>275</v>
      </c>
      <c r="C278" s="55">
        <v>73</v>
      </c>
      <c r="D278" s="55">
        <v>235</v>
      </c>
      <c r="E278" s="55"/>
      <c r="F278" s="76">
        <v>5.0289351851851849E-2</v>
      </c>
      <c r="G278" s="71" t="s">
        <v>824</v>
      </c>
      <c r="H278" s="71" t="s">
        <v>825</v>
      </c>
      <c r="I278" s="72" t="s">
        <v>87</v>
      </c>
      <c r="J278" s="72" t="s">
        <v>38</v>
      </c>
      <c r="K278" s="72" t="s">
        <v>1</v>
      </c>
      <c r="L278" s="16"/>
      <c r="M278" s="16"/>
      <c r="N278" s="16"/>
      <c r="O278" s="16"/>
      <c r="P278" s="16"/>
      <c r="Q278" s="16"/>
      <c r="R278" s="16">
        <f>$B278</f>
        <v>275</v>
      </c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H278" s="16"/>
      <c r="AI278" s="16"/>
      <c r="AJ278" s="16"/>
      <c r="AK278" s="16"/>
      <c r="AL278" s="16"/>
      <c r="AM278" s="16"/>
      <c r="AN278" s="16">
        <f>$D278</f>
        <v>235</v>
      </c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</row>
    <row r="279" spans="1:54" ht="15.9" customHeight="1" x14ac:dyDescent="0.3">
      <c r="A279" s="51"/>
      <c r="B279" s="55">
        <v>275</v>
      </c>
      <c r="C279" s="55">
        <v>73</v>
      </c>
      <c r="D279" s="55">
        <v>235</v>
      </c>
      <c r="E279" s="55"/>
      <c r="F279" s="76">
        <v>5.0289351851851849E-2</v>
      </c>
      <c r="G279" s="71" t="s">
        <v>196</v>
      </c>
      <c r="H279" s="71" t="s">
        <v>466</v>
      </c>
      <c r="I279" s="72" t="s">
        <v>87</v>
      </c>
      <c r="J279" s="72" t="s">
        <v>39</v>
      </c>
      <c r="K279" s="72" t="s">
        <v>1</v>
      </c>
      <c r="L279" s="16"/>
      <c r="M279" s="16"/>
      <c r="N279" s="16"/>
      <c r="O279" s="16"/>
      <c r="P279" s="16"/>
      <c r="Q279" s="16"/>
      <c r="R279" s="16"/>
      <c r="S279" s="16">
        <f>$B279</f>
        <v>275</v>
      </c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H279" s="16"/>
      <c r="AI279" s="16"/>
      <c r="AJ279" s="16"/>
      <c r="AK279" s="16"/>
      <c r="AL279" s="16"/>
      <c r="AM279" s="16"/>
      <c r="AN279" s="16"/>
      <c r="AO279" s="16">
        <f>$D279</f>
        <v>235</v>
      </c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</row>
    <row r="280" spans="1:54" ht="15.9" customHeight="1" x14ac:dyDescent="0.3">
      <c r="A280" s="57"/>
      <c r="B280" s="55">
        <v>277</v>
      </c>
      <c r="C280" s="55">
        <v>8</v>
      </c>
      <c r="D280" s="55">
        <v>237</v>
      </c>
      <c r="E280" s="55"/>
      <c r="F280" s="76">
        <v>5.1041666666666673E-2</v>
      </c>
      <c r="G280" s="71" t="s">
        <v>337</v>
      </c>
      <c r="H280" s="71" t="s">
        <v>491</v>
      </c>
      <c r="I280" s="72" t="s">
        <v>122</v>
      </c>
      <c r="J280" s="72" t="s">
        <v>129</v>
      </c>
      <c r="K280" s="72" t="s">
        <v>1</v>
      </c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>
        <f>$B280</f>
        <v>277</v>
      </c>
      <c r="AF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>
        <f>$D280</f>
        <v>237</v>
      </c>
      <c r="BB280" s="16"/>
    </row>
    <row r="281" spans="1:54" ht="15.9" customHeight="1" x14ac:dyDescent="0.3">
      <c r="A281" s="51"/>
      <c r="B281" s="55">
        <v>278</v>
      </c>
      <c r="C281" s="55">
        <v>105</v>
      </c>
      <c r="D281" s="55">
        <v>238</v>
      </c>
      <c r="E281" s="55"/>
      <c r="F281" s="76">
        <v>5.1134259259259261E-2</v>
      </c>
      <c r="G281" s="71" t="s">
        <v>117</v>
      </c>
      <c r="H281" s="71" t="s">
        <v>918</v>
      </c>
      <c r="I281" s="74" t="s">
        <v>90</v>
      </c>
      <c r="J281" s="74" t="s">
        <v>39</v>
      </c>
      <c r="K281" s="72" t="s">
        <v>1</v>
      </c>
      <c r="L281" s="16"/>
      <c r="M281" s="16"/>
      <c r="N281" s="16"/>
      <c r="O281" s="16"/>
      <c r="P281" s="16"/>
      <c r="Q281" s="16"/>
      <c r="R281" s="16"/>
      <c r="S281" s="16">
        <f>$B281</f>
        <v>278</v>
      </c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H281" s="16"/>
      <c r="AI281" s="16"/>
      <c r="AJ281" s="16"/>
      <c r="AK281" s="16"/>
      <c r="AL281" s="16"/>
      <c r="AM281" s="16"/>
      <c r="AN281" s="16"/>
      <c r="AO281" s="16">
        <f>$D281</f>
        <v>238</v>
      </c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</row>
    <row r="282" spans="1:54" ht="15.9" customHeight="1" x14ac:dyDescent="0.3">
      <c r="A282" s="51"/>
      <c r="B282" s="55">
        <v>279</v>
      </c>
      <c r="C282" s="55"/>
      <c r="D282" s="55"/>
      <c r="E282" s="55"/>
      <c r="F282" s="76">
        <v>5.1388888888888894E-2</v>
      </c>
      <c r="G282" s="71" t="s">
        <v>828</v>
      </c>
      <c r="H282" s="71" t="s">
        <v>167</v>
      </c>
      <c r="I282" s="72" t="s">
        <v>74</v>
      </c>
      <c r="J282" s="72" t="s">
        <v>36</v>
      </c>
      <c r="K282" s="72" t="s">
        <v>1</v>
      </c>
      <c r="L282" s="16">
        <f>$B282</f>
        <v>279</v>
      </c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</row>
    <row r="283" spans="1:54" ht="15.9" customHeight="1" x14ac:dyDescent="0.3">
      <c r="A283" s="57"/>
      <c r="B283" s="55">
        <v>279</v>
      </c>
      <c r="C283" s="55">
        <v>106</v>
      </c>
      <c r="D283" s="55">
        <v>239</v>
      </c>
      <c r="E283" s="55"/>
      <c r="F283" s="76">
        <v>5.1388888888888894E-2</v>
      </c>
      <c r="G283" s="71" t="s">
        <v>826</v>
      </c>
      <c r="H283" s="71" t="s">
        <v>827</v>
      </c>
      <c r="I283" s="72" t="s">
        <v>90</v>
      </c>
      <c r="J283" s="72" t="s">
        <v>41</v>
      </c>
      <c r="K283" s="72" t="s">
        <v>1</v>
      </c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>
        <f>$B283</f>
        <v>279</v>
      </c>
      <c r="AB283" s="16"/>
      <c r="AC283" s="16"/>
      <c r="AD283" s="16"/>
      <c r="AE283" s="16"/>
      <c r="AF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>
        <f>$D283</f>
        <v>239</v>
      </c>
      <c r="AX283" s="16"/>
      <c r="AY283" s="16"/>
      <c r="AZ283" s="16"/>
      <c r="BA283" s="16"/>
      <c r="BB283" s="16"/>
    </row>
    <row r="284" spans="1:54" ht="15.9" customHeight="1" x14ac:dyDescent="0.3">
      <c r="A284" s="51"/>
      <c r="B284" s="55">
        <v>281</v>
      </c>
      <c r="C284" s="55"/>
      <c r="D284" s="55"/>
      <c r="E284" s="55"/>
      <c r="F284" s="76">
        <v>5.1608796296296298E-2</v>
      </c>
      <c r="G284" s="71" t="s">
        <v>919</v>
      </c>
      <c r="H284" s="71" t="s">
        <v>472</v>
      </c>
      <c r="I284" s="73" t="s">
        <v>74</v>
      </c>
      <c r="J284" s="72" t="s">
        <v>39</v>
      </c>
      <c r="K284" s="72" t="s">
        <v>1</v>
      </c>
      <c r="L284" s="16"/>
      <c r="M284" s="16"/>
      <c r="N284" s="16"/>
      <c r="O284" s="16"/>
      <c r="P284" s="16"/>
      <c r="Q284" s="16"/>
      <c r="R284" s="16"/>
      <c r="S284" s="16">
        <f>$B284</f>
        <v>281</v>
      </c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</row>
    <row r="285" spans="1:54" ht="15.9" customHeight="1" x14ac:dyDescent="0.3">
      <c r="A285" s="57"/>
      <c r="B285" s="55">
        <v>282</v>
      </c>
      <c r="C285" s="55">
        <v>52</v>
      </c>
      <c r="D285" s="55">
        <v>240</v>
      </c>
      <c r="E285" s="55"/>
      <c r="F285" s="76">
        <v>5.1701388888888887E-2</v>
      </c>
      <c r="G285" s="71" t="s">
        <v>217</v>
      </c>
      <c r="H285" s="71" t="s">
        <v>218</v>
      </c>
      <c r="I285" s="72" t="s">
        <v>96</v>
      </c>
      <c r="J285" s="72" t="s">
        <v>28</v>
      </c>
      <c r="K285" s="72" t="s">
        <v>1</v>
      </c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>
        <f>$B285</f>
        <v>282</v>
      </c>
      <c r="AE285" s="16"/>
      <c r="AF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>
        <f>$D285</f>
        <v>240</v>
      </c>
      <c r="BA285" s="16"/>
      <c r="BB285" s="16"/>
    </row>
    <row r="286" spans="1:54" ht="15.9" customHeight="1" x14ac:dyDescent="0.3">
      <c r="A286" s="51"/>
      <c r="B286" s="55">
        <v>283</v>
      </c>
      <c r="C286" s="55">
        <v>75</v>
      </c>
      <c r="D286" s="55">
        <v>241</v>
      </c>
      <c r="E286" s="55"/>
      <c r="F286" s="76">
        <v>5.2083333333333336E-2</v>
      </c>
      <c r="G286" s="71" t="s">
        <v>920</v>
      </c>
      <c r="H286" s="71" t="s">
        <v>728</v>
      </c>
      <c r="I286" s="74" t="s">
        <v>87</v>
      </c>
      <c r="J286" s="74" t="s">
        <v>39</v>
      </c>
      <c r="K286" s="72" t="s">
        <v>1</v>
      </c>
      <c r="L286" s="16"/>
      <c r="M286" s="16"/>
      <c r="N286" s="16"/>
      <c r="O286" s="16"/>
      <c r="P286" s="16"/>
      <c r="Q286" s="16"/>
      <c r="R286" s="16"/>
      <c r="S286" s="16">
        <f>$B286</f>
        <v>283</v>
      </c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H286" s="16"/>
      <c r="AI286" s="16"/>
      <c r="AJ286" s="16"/>
      <c r="AK286" s="16"/>
      <c r="AL286" s="16"/>
      <c r="AM286" s="16"/>
      <c r="AN286" s="16"/>
      <c r="AO286" s="16">
        <f>$D286</f>
        <v>241</v>
      </c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</row>
    <row r="287" spans="1:54" ht="15.9" customHeight="1" x14ac:dyDescent="0.3">
      <c r="A287" s="51"/>
      <c r="B287" s="55">
        <v>284</v>
      </c>
      <c r="C287" s="55">
        <v>53</v>
      </c>
      <c r="D287" s="55">
        <v>242</v>
      </c>
      <c r="E287" s="55"/>
      <c r="F287" s="76">
        <v>5.258101851851852E-2</v>
      </c>
      <c r="G287" s="71" t="s">
        <v>818</v>
      </c>
      <c r="H287" s="71" t="s">
        <v>921</v>
      </c>
      <c r="I287" s="72" t="s">
        <v>96</v>
      </c>
      <c r="J287" s="72" t="s">
        <v>158</v>
      </c>
      <c r="K287" s="72" t="s">
        <v>1</v>
      </c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>
        <f>$B287</f>
        <v>284</v>
      </c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>
        <f>$D287</f>
        <v>242</v>
      </c>
    </row>
    <row r="288" spans="1:54" ht="15.9" customHeight="1" x14ac:dyDescent="0.3">
      <c r="A288" s="51"/>
      <c r="B288" s="55">
        <v>285</v>
      </c>
      <c r="C288" s="55"/>
      <c r="D288" s="55"/>
      <c r="E288" s="55"/>
      <c r="F288" s="76">
        <v>5.3287037037037042E-2</v>
      </c>
      <c r="G288" s="71" t="s">
        <v>99</v>
      </c>
      <c r="H288" s="71" t="s">
        <v>922</v>
      </c>
      <c r="I288" s="73" t="s">
        <v>74</v>
      </c>
      <c r="J288" s="72" t="s">
        <v>27</v>
      </c>
      <c r="K288" s="72" t="s">
        <v>1</v>
      </c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>
        <f>$B288</f>
        <v>285</v>
      </c>
      <c r="AA288" s="16"/>
      <c r="AB288" s="16"/>
      <c r="AC288" s="16"/>
      <c r="AD288" s="16"/>
      <c r="AE288" s="16"/>
      <c r="AF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</row>
    <row r="289" spans="1:54" ht="15.9" customHeight="1" x14ac:dyDescent="0.3">
      <c r="A289" s="51"/>
      <c r="B289" s="55">
        <v>286</v>
      </c>
      <c r="C289" s="55">
        <v>54</v>
      </c>
      <c r="D289" s="55">
        <v>243</v>
      </c>
      <c r="E289" s="55"/>
      <c r="F289" s="76">
        <v>5.5520833333333332E-2</v>
      </c>
      <c r="G289" s="71" t="s">
        <v>142</v>
      </c>
      <c r="H289" s="71" t="s">
        <v>923</v>
      </c>
      <c r="I289" s="72" t="s">
        <v>96</v>
      </c>
      <c r="J289" s="72" t="s">
        <v>39</v>
      </c>
      <c r="K289" s="72" t="s">
        <v>1</v>
      </c>
      <c r="L289" s="16"/>
      <c r="M289" s="16"/>
      <c r="N289" s="16"/>
      <c r="O289" s="16"/>
      <c r="P289" s="16"/>
      <c r="Q289" s="16"/>
      <c r="R289" s="16"/>
      <c r="S289" s="16">
        <f>$B289</f>
        <v>286</v>
      </c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H289" s="16"/>
      <c r="AI289" s="16"/>
      <c r="AJ289" s="16"/>
      <c r="AK289" s="16"/>
      <c r="AL289" s="16"/>
      <c r="AM289" s="16"/>
      <c r="AN289" s="16"/>
      <c r="AO289" s="16">
        <f>$D289</f>
        <v>243</v>
      </c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</row>
    <row r="290" spans="1:54" ht="15.9" customHeight="1" x14ac:dyDescent="0.3">
      <c r="A290" s="51"/>
      <c r="B290" s="55">
        <v>287</v>
      </c>
      <c r="C290" s="55">
        <v>9</v>
      </c>
      <c r="D290" s="55">
        <v>244</v>
      </c>
      <c r="E290" s="55"/>
      <c r="F290" s="76">
        <v>5.8101851851851849E-2</v>
      </c>
      <c r="G290" s="71" t="s">
        <v>105</v>
      </c>
      <c r="H290" s="71" t="s">
        <v>924</v>
      </c>
      <c r="I290" s="72" t="s">
        <v>122</v>
      </c>
      <c r="J290" s="72" t="s">
        <v>39</v>
      </c>
      <c r="K290" s="72" t="s">
        <v>1</v>
      </c>
      <c r="L290" s="16"/>
      <c r="M290" s="16"/>
      <c r="N290" s="16"/>
      <c r="O290" s="16"/>
      <c r="P290" s="16"/>
      <c r="Q290" s="16"/>
      <c r="R290" s="16"/>
      <c r="S290" s="16">
        <f>$B290</f>
        <v>287</v>
      </c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H290" s="16"/>
      <c r="AI290" s="16"/>
      <c r="AJ290" s="16"/>
      <c r="AK290" s="16"/>
      <c r="AL290" s="16"/>
      <c r="AM290" s="16"/>
      <c r="AN290" s="16"/>
      <c r="AO290" s="16">
        <f>$D290</f>
        <v>244</v>
      </c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</row>
    <row r="291" spans="1:54" ht="15.9" customHeight="1" x14ac:dyDescent="0.3">
      <c r="A291" s="57"/>
      <c r="B291" s="55">
        <v>288</v>
      </c>
      <c r="C291" s="55">
        <v>76</v>
      </c>
      <c r="D291" s="55">
        <v>245</v>
      </c>
      <c r="E291" s="55"/>
      <c r="F291" s="76">
        <v>5.8379629629629622E-2</v>
      </c>
      <c r="G291" s="71" t="s">
        <v>828</v>
      </c>
      <c r="H291" s="71" t="s">
        <v>829</v>
      </c>
      <c r="I291" s="72" t="s">
        <v>87</v>
      </c>
      <c r="J291" s="72" t="s">
        <v>38</v>
      </c>
      <c r="K291" s="72" t="s">
        <v>1</v>
      </c>
      <c r="L291" s="16"/>
      <c r="M291" s="16"/>
      <c r="N291" s="16"/>
      <c r="O291" s="16"/>
      <c r="P291" s="16"/>
      <c r="Q291" s="16"/>
      <c r="R291" s="16">
        <f>$B291</f>
        <v>288</v>
      </c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H291" s="16"/>
      <c r="AI291" s="16"/>
      <c r="AJ291" s="16"/>
      <c r="AK291" s="16"/>
      <c r="AL291" s="16"/>
      <c r="AM291" s="16"/>
      <c r="AN291" s="16">
        <f>$D291</f>
        <v>245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</row>
    <row r="292" spans="1:54" ht="15.9" customHeight="1" x14ac:dyDescent="0.3">
      <c r="A292" s="51"/>
      <c r="B292" s="55">
        <v>289</v>
      </c>
      <c r="C292" s="55">
        <v>107</v>
      </c>
      <c r="D292" s="55">
        <v>246</v>
      </c>
      <c r="E292" s="55"/>
      <c r="F292" s="76">
        <v>5.8668981481481482E-2</v>
      </c>
      <c r="G292" s="71" t="s">
        <v>769</v>
      </c>
      <c r="H292" s="71" t="s">
        <v>925</v>
      </c>
      <c r="I292" s="72" t="s">
        <v>90</v>
      </c>
      <c r="J292" s="72" t="s">
        <v>37</v>
      </c>
      <c r="K292" s="72" t="s">
        <v>1</v>
      </c>
      <c r="L292" s="16"/>
      <c r="M292" s="16">
        <f>$B292</f>
        <v>289</v>
      </c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H292" s="16"/>
      <c r="AI292" s="16">
        <f>$D292</f>
        <v>246</v>
      </c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</row>
    <row r="293" spans="1:54" ht="15.9" customHeight="1" x14ac:dyDescent="0.3">
      <c r="A293" s="51"/>
      <c r="B293" s="55">
        <v>290</v>
      </c>
      <c r="C293" s="55">
        <v>108</v>
      </c>
      <c r="D293" s="55">
        <v>247</v>
      </c>
      <c r="E293" s="55"/>
      <c r="F293" s="76">
        <v>5.8819444444444445E-2</v>
      </c>
      <c r="G293" s="71" t="s">
        <v>926</v>
      </c>
      <c r="H293" s="71" t="s">
        <v>927</v>
      </c>
      <c r="I293" s="72" t="s">
        <v>90</v>
      </c>
      <c r="J293" s="72" t="s">
        <v>158</v>
      </c>
      <c r="K293" s="72" t="s">
        <v>1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>
        <f>$B293</f>
        <v>290</v>
      </c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>
        <f>$D293</f>
        <v>247</v>
      </c>
    </row>
    <row r="294" spans="1:54" ht="15.9" customHeight="1" x14ac:dyDescent="0.3">
      <c r="A294" s="57"/>
      <c r="B294" s="55">
        <v>291</v>
      </c>
      <c r="C294" s="55">
        <v>10</v>
      </c>
      <c r="D294" s="55">
        <v>248</v>
      </c>
      <c r="E294" s="57"/>
      <c r="F294" s="76">
        <v>6.1076388888888888E-2</v>
      </c>
      <c r="G294" s="71" t="s">
        <v>142</v>
      </c>
      <c r="H294" s="71" t="s">
        <v>830</v>
      </c>
      <c r="I294" s="72" t="s">
        <v>122</v>
      </c>
      <c r="J294" s="72" t="s">
        <v>129</v>
      </c>
      <c r="K294" s="72" t="s">
        <v>1</v>
      </c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>
        <f>$B294</f>
        <v>291</v>
      </c>
      <c r="AF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>
        <f>$D294</f>
        <v>248</v>
      </c>
      <c r="BB294" s="16"/>
    </row>
    <row r="295" spans="1:54" ht="15.9" customHeight="1" x14ac:dyDescent="0.3">
      <c r="A295" s="57"/>
      <c r="B295" s="55">
        <v>292</v>
      </c>
      <c r="C295" s="55">
        <v>109</v>
      </c>
      <c r="D295" s="55">
        <v>249</v>
      </c>
      <c r="E295" s="55"/>
      <c r="F295" s="76">
        <v>6.5428240740740731E-2</v>
      </c>
      <c r="G295" s="71" t="s">
        <v>81</v>
      </c>
      <c r="H295" s="71" t="s">
        <v>251</v>
      </c>
      <c r="I295" s="72" t="s">
        <v>90</v>
      </c>
      <c r="J295" s="72" t="s">
        <v>129</v>
      </c>
      <c r="K295" s="72" t="s">
        <v>1</v>
      </c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>
        <f>$B295</f>
        <v>292</v>
      </c>
      <c r="AF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>
        <f>$D295</f>
        <v>249</v>
      </c>
      <c r="BB295" s="16"/>
    </row>
    <row r="296" spans="1:54" ht="15.9" customHeight="1" x14ac:dyDescent="0.3">
      <c r="A296" s="57"/>
      <c r="B296" s="55">
        <v>293</v>
      </c>
      <c r="C296" s="55">
        <v>55</v>
      </c>
      <c r="D296" s="55">
        <v>250</v>
      </c>
      <c r="E296" s="55"/>
      <c r="F296" s="76">
        <v>6.5439814814814812E-2</v>
      </c>
      <c r="G296" s="71" t="s">
        <v>215</v>
      </c>
      <c r="H296" s="71" t="s">
        <v>831</v>
      </c>
      <c r="I296" s="72" t="s">
        <v>96</v>
      </c>
      <c r="J296" s="72" t="s">
        <v>129</v>
      </c>
      <c r="K296" s="72" t="s">
        <v>1</v>
      </c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>
        <f>$B296</f>
        <v>293</v>
      </c>
      <c r="AF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>
        <f>$D296</f>
        <v>250</v>
      </c>
      <c r="BB296" s="16"/>
    </row>
    <row r="297" spans="1:54" ht="15.9" customHeight="1" x14ac:dyDescent="0.3">
      <c r="A297" s="57"/>
      <c r="B297" s="55">
        <v>294</v>
      </c>
      <c r="C297" s="55">
        <v>56</v>
      </c>
      <c r="D297" s="55">
        <v>251</v>
      </c>
      <c r="E297" s="55"/>
      <c r="F297" s="76">
        <v>6.9456018518518514E-2</v>
      </c>
      <c r="G297" s="71" t="s">
        <v>88</v>
      </c>
      <c r="H297" s="71" t="s">
        <v>832</v>
      </c>
      <c r="I297" s="72" t="s">
        <v>96</v>
      </c>
      <c r="J297" s="72" t="s">
        <v>38</v>
      </c>
      <c r="K297" s="72" t="s">
        <v>1</v>
      </c>
      <c r="L297" s="16"/>
      <c r="M297" s="16"/>
      <c r="N297" s="16"/>
      <c r="O297" s="16"/>
      <c r="P297" s="16"/>
      <c r="Q297" s="16"/>
      <c r="R297" s="16">
        <f>$B297</f>
        <v>294</v>
      </c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H297" s="16"/>
      <c r="AI297" s="16"/>
      <c r="AJ297" s="16"/>
      <c r="AK297" s="16"/>
      <c r="AL297" s="16"/>
      <c r="AM297" s="16"/>
      <c r="AN297" s="16">
        <f>$D297</f>
        <v>251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</row>
    <row r="298" spans="1:54" ht="15.9" customHeight="1" x14ac:dyDescent="0.3">
      <c r="A298" s="51"/>
      <c r="B298" s="55">
        <v>295</v>
      </c>
      <c r="C298" s="55">
        <v>77</v>
      </c>
      <c r="D298" s="55">
        <v>252</v>
      </c>
      <c r="E298" s="55"/>
      <c r="F298" s="76">
        <v>7.379629629629629E-2</v>
      </c>
      <c r="G298" s="71" t="s">
        <v>928</v>
      </c>
      <c r="H298" s="71" t="s">
        <v>895</v>
      </c>
      <c r="I298" s="72" t="s">
        <v>87</v>
      </c>
      <c r="J298" s="72" t="s">
        <v>158</v>
      </c>
      <c r="K298" s="72" t="s">
        <v>1</v>
      </c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>
        <f>$B298</f>
        <v>295</v>
      </c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>
        <f>$D298</f>
        <v>252</v>
      </c>
    </row>
    <row r="299" spans="1:54" ht="15.9" customHeight="1" x14ac:dyDescent="0.3">
      <c r="A299" s="51"/>
      <c r="B299" s="55">
        <v>296</v>
      </c>
      <c r="C299" s="55">
        <v>57</v>
      </c>
      <c r="D299" s="55">
        <v>253</v>
      </c>
      <c r="E299" s="55"/>
      <c r="F299" s="76">
        <v>7.5312500000000004E-2</v>
      </c>
      <c r="G299" s="71" t="s">
        <v>874</v>
      </c>
      <c r="H299" s="71" t="s">
        <v>965</v>
      </c>
      <c r="I299" s="72" t="s">
        <v>96</v>
      </c>
      <c r="J299" s="72" t="s">
        <v>24</v>
      </c>
      <c r="K299" s="73" t="s">
        <v>1</v>
      </c>
      <c r="L299" s="16"/>
      <c r="M299" s="16"/>
      <c r="N299" s="16"/>
      <c r="O299" s="16"/>
      <c r="P299" s="16"/>
      <c r="Q299" s="16"/>
      <c r="R299" s="16"/>
      <c r="S299" s="16"/>
      <c r="T299" s="16">
        <f>$B299</f>
        <v>296</v>
      </c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H299" s="16"/>
      <c r="AI299" s="16"/>
      <c r="AJ299" s="16"/>
      <c r="AK299" s="16"/>
      <c r="AL299" s="16"/>
      <c r="AM299" s="16"/>
      <c r="AN299" s="16"/>
      <c r="AO299" s="16"/>
      <c r="AP299" s="16">
        <f>$D299</f>
        <v>253</v>
      </c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</row>
    <row r="300" spans="1:54" ht="15.9" customHeight="1" x14ac:dyDescent="0.3">
      <c r="A300" s="51"/>
      <c r="B300" s="55">
        <v>297</v>
      </c>
      <c r="C300" s="55">
        <v>110</v>
      </c>
      <c r="D300" s="55">
        <v>254</v>
      </c>
      <c r="E300" s="55"/>
      <c r="F300" s="76">
        <v>7.5324074074074085E-2</v>
      </c>
      <c r="G300" s="71" t="s">
        <v>188</v>
      </c>
      <c r="H300" s="71" t="s">
        <v>966</v>
      </c>
      <c r="I300" s="72" t="s">
        <v>90</v>
      </c>
      <c r="J300" s="72" t="s">
        <v>24</v>
      </c>
      <c r="K300" s="72" t="s">
        <v>1</v>
      </c>
      <c r="L300" s="16"/>
      <c r="M300" s="16"/>
      <c r="N300" s="16"/>
      <c r="O300" s="16"/>
      <c r="P300" s="16"/>
      <c r="Q300" s="16"/>
      <c r="R300" s="16"/>
      <c r="S300" s="16"/>
      <c r="T300" s="16">
        <f>$B300</f>
        <v>297</v>
      </c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H300" s="16"/>
      <c r="AI300" s="16"/>
      <c r="AJ300" s="16"/>
      <c r="AK300" s="16"/>
      <c r="AL300" s="16"/>
      <c r="AM300" s="16"/>
      <c r="AN300" s="16"/>
      <c r="AO300" s="16"/>
      <c r="AP300" s="16">
        <f>$D300</f>
        <v>254</v>
      </c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</row>
    <row r="301" spans="1:54" ht="15.9" customHeight="1" x14ac:dyDescent="0.25">
      <c r="A301" s="51"/>
      <c r="B301" s="55">
        <v>298</v>
      </c>
      <c r="C301" s="55"/>
      <c r="D301" s="55">
        <v>255</v>
      </c>
      <c r="E301" s="55"/>
      <c r="L301" s="16">
        <f t="shared" ref="L301:L302" si="1">$B301</f>
        <v>298</v>
      </c>
      <c r="M301" s="16"/>
      <c r="N301" s="16">
        <f t="shared" ref="N301:O308" si="2">$B301</f>
        <v>298</v>
      </c>
      <c r="O301" s="16">
        <f t="shared" si="2"/>
        <v>298</v>
      </c>
      <c r="P301" s="16"/>
      <c r="Q301" s="16">
        <f t="shared" ref="Q301" si="3">$B301</f>
        <v>298</v>
      </c>
      <c r="R301" s="16"/>
      <c r="S301" s="16"/>
      <c r="T301" s="16">
        <f t="shared" ref="T301:V307" si="4">$B301</f>
        <v>298</v>
      </c>
      <c r="U301" s="16">
        <f t="shared" si="4"/>
        <v>298</v>
      </c>
      <c r="V301" s="16">
        <f t="shared" si="4"/>
        <v>298</v>
      </c>
      <c r="W301" s="16"/>
      <c r="X301" s="16"/>
      <c r="Y301" s="16"/>
      <c r="Z301" s="16">
        <f t="shared" ref="Z301:Z304" si="5">$B301</f>
        <v>298</v>
      </c>
      <c r="AA301" s="16"/>
      <c r="AB301" s="16">
        <f t="shared" ref="AB301:AB305" si="6">$B301</f>
        <v>298</v>
      </c>
      <c r="AC301" s="16"/>
      <c r="AD301" s="16"/>
      <c r="AE301" s="16"/>
      <c r="AF301" s="16"/>
      <c r="AH301" s="16"/>
      <c r="AI301" s="16"/>
      <c r="AJ301" s="16"/>
      <c r="AK301" s="16">
        <f>$D301</f>
        <v>255</v>
      </c>
      <c r="AL301" s="16"/>
      <c r="AM301" s="16"/>
      <c r="AN301" s="16"/>
      <c r="AO301" s="16"/>
      <c r="AP301" s="16"/>
      <c r="AQ301" s="16">
        <f>$D301</f>
        <v>255</v>
      </c>
      <c r="AR301" s="16"/>
      <c r="AS301" s="16"/>
      <c r="AT301" s="16"/>
      <c r="AU301" s="16"/>
      <c r="AV301" s="16">
        <f>$D301</f>
        <v>255</v>
      </c>
      <c r="AW301" s="16"/>
      <c r="AX301" s="16">
        <f>$D301</f>
        <v>255</v>
      </c>
      <c r="AY301" s="16"/>
      <c r="AZ301" s="16"/>
      <c r="BA301" s="16"/>
      <c r="BB301" s="16"/>
    </row>
    <row r="302" spans="1:54" ht="15.9" customHeight="1" x14ac:dyDescent="0.25">
      <c r="A302" s="51"/>
      <c r="B302" s="55">
        <v>298</v>
      </c>
      <c r="C302" s="51"/>
      <c r="D302" s="55">
        <v>255</v>
      </c>
      <c r="E302" s="51"/>
      <c r="L302" s="16">
        <f t="shared" si="1"/>
        <v>298</v>
      </c>
      <c r="M302" s="16"/>
      <c r="N302" s="16"/>
      <c r="O302" s="16">
        <f t="shared" si="2"/>
        <v>298</v>
      </c>
      <c r="P302" s="16"/>
      <c r="Q302" s="16"/>
      <c r="R302" s="16"/>
      <c r="S302" s="16"/>
      <c r="T302" s="16">
        <f t="shared" si="4"/>
        <v>298</v>
      </c>
      <c r="U302" s="16">
        <f t="shared" si="4"/>
        <v>298</v>
      </c>
      <c r="V302" s="16"/>
      <c r="W302" s="16"/>
      <c r="X302" s="16"/>
      <c r="Y302" s="16"/>
      <c r="Z302" s="16">
        <f t="shared" si="5"/>
        <v>298</v>
      </c>
      <c r="AA302" s="16"/>
      <c r="AB302" s="16">
        <f t="shared" si="6"/>
        <v>298</v>
      </c>
      <c r="AC302" s="16"/>
      <c r="AD302" s="16"/>
      <c r="AE302" s="16"/>
      <c r="AF302" s="16"/>
      <c r="AH302" s="16"/>
      <c r="AI302" s="16"/>
      <c r="AJ302" s="16"/>
      <c r="AK302" s="16">
        <f>$D302</f>
        <v>255</v>
      </c>
      <c r="AL302" s="16"/>
      <c r="AM302" s="16"/>
      <c r="AN302" s="16"/>
      <c r="AO302" s="16"/>
      <c r="AP302" s="16"/>
      <c r="AQ302" s="16">
        <f>$D302</f>
        <v>255</v>
      </c>
      <c r="AR302" s="16"/>
      <c r="AS302" s="16"/>
      <c r="AT302" s="16"/>
      <c r="AU302" s="16"/>
      <c r="AV302" s="16">
        <f>$D302</f>
        <v>255</v>
      </c>
      <c r="AW302" s="16"/>
      <c r="AX302" s="16">
        <f>$D302</f>
        <v>255</v>
      </c>
      <c r="AY302" s="16"/>
      <c r="AZ302" s="16"/>
      <c r="BA302" s="16"/>
      <c r="BB302" s="16"/>
    </row>
    <row r="303" spans="1:54" ht="15.9" customHeight="1" x14ac:dyDescent="0.25">
      <c r="A303" s="51"/>
      <c r="B303" s="55">
        <v>298</v>
      </c>
      <c r="C303" s="51"/>
      <c r="D303" s="55">
        <v>255</v>
      </c>
      <c r="E303" s="51"/>
      <c r="L303" s="16"/>
      <c r="M303" s="16"/>
      <c r="N303" s="16"/>
      <c r="O303" s="16">
        <f t="shared" si="2"/>
        <v>298</v>
      </c>
      <c r="P303" s="16"/>
      <c r="Q303" s="16"/>
      <c r="R303" s="16"/>
      <c r="S303" s="16"/>
      <c r="T303" s="16">
        <f t="shared" si="4"/>
        <v>298</v>
      </c>
      <c r="U303" s="16">
        <f t="shared" si="4"/>
        <v>298</v>
      </c>
      <c r="V303" s="16"/>
      <c r="W303" s="16"/>
      <c r="X303" s="16"/>
      <c r="Y303" s="16"/>
      <c r="Z303" s="16">
        <f t="shared" si="5"/>
        <v>298</v>
      </c>
      <c r="AA303" s="16"/>
      <c r="AB303" s="16">
        <f t="shared" si="6"/>
        <v>298</v>
      </c>
      <c r="AC303" s="16"/>
      <c r="AD303" s="16"/>
      <c r="AE303" s="16"/>
      <c r="AF303" s="16"/>
      <c r="AH303" s="16"/>
      <c r="AI303" s="16"/>
      <c r="AJ303" s="16"/>
      <c r="AK303" s="16">
        <f>$D303</f>
        <v>255</v>
      </c>
      <c r="AL303" s="16"/>
      <c r="AM303" s="16"/>
      <c r="AN303" s="16"/>
      <c r="AO303" s="16"/>
      <c r="AP303" s="16"/>
      <c r="AQ303" s="16">
        <f>$D303</f>
        <v>255</v>
      </c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</row>
    <row r="304" spans="1:54" ht="15.9" customHeight="1" x14ac:dyDescent="0.25">
      <c r="A304" s="51"/>
      <c r="B304" s="55">
        <v>298</v>
      </c>
      <c r="C304" s="51"/>
      <c r="D304" s="55">
        <v>255</v>
      </c>
      <c r="E304" s="51"/>
      <c r="L304" s="16"/>
      <c r="M304" s="16"/>
      <c r="N304" s="16"/>
      <c r="O304" s="16">
        <f t="shared" si="2"/>
        <v>298</v>
      </c>
      <c r="P304" s="16"/>
      <c r="Q304" s="16"/>
      <c r="R304" s="16"/>
      <c r="S304" s="16"/>
      <c r="T304" s="16">
        <f t="shared" si="4"/>
        <v>298</v>
      </c>
      <c r="U304" s="16">
        <f t="shared" si="4"/>
        <v>298</v>
      </c>
      <c r="V304" s="16"/>
      <c r="W304" s="16"/>
      <c r="X304" s="16"/>
      <c r="Y304" s="16"/>
      <c r="Z304" s="16">
        <f t="shared" si="5"/>
        <v>298</v>
      </c>
      <c r="AA304" s="16"/>
      <c r="AB304" s="16">
        <f t="shared" si="6"/>
        <v>298</v>
      </c>
      <c r="AC304" s="16"/>
      <c r="AD304" s="16"/>
      <c r="AE304" s="16"/>
      <c r="AF304" s="16"/>
      <c r="AH304" s="16"/>
      <c r="AI304" s="16"/>
      <c r="AJ304" s="16"/>
      <c r="AK304" s="16">
        <f>$D304</f>
        <v>255</v>
      </c>
      <c r="AL304" s="16"/>
      <c r="AM304" s="16"/>
      <c r="AN304" s="16"/>
      <c r="AO304" s="16"/>
      <c r="AP304" s="16"/>
      <c r="AQ304" s="16">
        <f>$D304</f>
        <v>255</v>
      </c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</row>
    <row r="305" spans="1:54" ht="15.9" customHeight="1" x14ac:dyDescent="0.25">
      <c r="A305" s="51"/>
      <c r="B305" s="55">
        <v>298</v>
      </c>
      <c r="C305" s="51"/>
      <c r="D305" s="51"/>
      <c r="E305" s="51"/>
      <c r="L305" s="16"/>
      <c r="M305" s="16"/>
      <c r="N305" s="16"/>
      <c r="O305" s="16">
        <f t="shared" si="2"/>
        <v>298</v>
      </c>
      <c r="P305" s="16"/>
      <c r="Q305" s="16"/>
      <c r="R305" s="16"/>
      <c r="S305" s="16"/>
      <c r="T305" s="16"/>
      <c r="U305" s="16">
        <f t="shared" si="4"/>
        <v>298</v>
      </c>
      <c r="V305" s="16"/>
      <c r="W305" s="16"/>
      <c r="X305" s="16"/>
      <c r="Y305" s="16"/>
      <c r="Z305" s="16"/>
      <c r="AA305" s="16"/>
      <c r="AB305" s="16">
        <f t="shared" si="6"/>
        <v>298</v>
      </c>
      <c r="AC305" s="16"/>
      <c r="AD305" s="16"/>
      <c r="AE305" s="16"/>
      <c r="AF305" s="16"/>
    </row>
    <row r="306" spans="1:54" ht="15.9" customHeight="1" x14ac:dyDescent="0.25">
      <c r="A306" s="51"/>
      <c r="B306" s="55">
        <v>298</v>
      </c>
      <c r="C306" s="51"/>
      <c r="D306" s="51"/>
      <c r="E306" s="51"/>
      <c r="L306" s="16"/>
      <c r="M306" s="16"/>
      <c r="N306" s="16"/>
      <c r="O306" s="16">
        <f t="shared" si="2"/>
        <v>298</v>
      </c>
      <c r="P306" s="16"/>
      <c r="Q306" s="16"/>
      <c r="R306" s="16"/>
      <c r="S306" s="16"/>
      <c r="T306" s="16"/>
      <c r="U306" s="16">
        <f t="shared" si="4"/>
        <v>298</v>
      </c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54" ht="15.9" customHeight="1" x14ac:dyDescent="0.25">
      <c r="A307" s="51"/>
      <c r="B307" s="55">
        <v>298</v>
      </c>
      <c r="C307" s="51"/>
      <c r="D307" s="51"/>
      <c r="E307" s="51"/>
      <c r="L307" s="16"/>
      <c r="M307" s="16"/>
      <c r="N307" s="16"/>
      <c r="O307" s="16">
        <f t="shared" si="2"/>
        <v>298</v>
      </c>
      <c r="P307" s="16"/>
      <c r="Q307" s="16"/>
      <c r="R307" s="16"/>
      <c r="S307" s="16"/>
      <c r="T307" s="16"/>
      <c r="U307" s="16">
        <f t="shared" si="4"/>
        <v>298</v>
      </c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54" ht="15.9" customHeight="1" x14ac:dyDescent="0.25">
      <c r="A308" s="51"/>
      <c r="B308" s="55">
        <v>298</v>
      </c>
      <c r="C308" s="51"/>
      <c r="D308" s="51"/>
      <c r="E308" s="51"/>
      <c r="L308" s="16"/>
      <c r="M308" s="16"/>
      <c r="N308" s="16"/>
      <c r="O308" s="16">
        <f t="shared" si="2"/>
        <v>298</v>
      </c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54" ht="15.9" customHeight="1" x14ac:dyDescent="0.25">
      <c r="C309" s="51"/>
    </row>
    <row r="310" spans="1:54" ht="15.9" customHeight="1" x14ac:dyDescent="0.25">
      <c r="C310" s="51"/>
      <c r="H310" s="58" t="s">
        <v>20</v>
      </c>
      <c r="M310" s="59">
        <f>SUM(SMALL(M$4:M$308,{9,10,11,12,13,14,15,16}))</f>
        <v>1280</v>
      </c>
      <c r="R310" s="59">
        <f>SUM(SMALL(R$4:R$308,{9,10,11,12,13,14,15,16}))</f>
        <v>567</v>
      </c>
      <c r="S310" s="59">
        <f>SUM(SMALL(S$4:S$308,{9,10,11,12,13,14,15,16}))</f>
        <v>802</v>
      </c>
      <c r="T310" s="34"/>
      <c r="W310" s="34"/>
      <c r="Y310" s="59">
        <f>SUM(SMALL(Y$4:Y$308,{9,10,11,12,13,14,15,16}))</f>
        <v>1110</v>
      </c>
      <c r="AA310" s="59">
        <f>SUM(SMALL(AA$4:AA$308,{9,10,11,12,13,14,15,16}))</f>
        <v>1355</v>
      </c>
      <c r="AB310" s="34"/>
      <c r="AC310" s="34"/>
      <c r="AD310" s="34"/>
      <c r="AE310" s="59">
        <f>SUM(SMALL(AE$4:AE$308,{9,10,11,12,13,14,15,16}))</f>
        <v>1082</v>
      </c>
      <c r="AI310" s="59">
        <f>SUM(SMALL(AI$4:AI$308,{5,6,7,8}))</f>
        <v>307</v>
      </c>
      <c r="AL310" s="59">
        <f>SUM(SMALL(AL$4:AL$308,{5,6,7,8}))</f>
        <v>394</v>
      </c>
      <c r="AN310" s="59">
        <f>SUM(SMALL(AN$4:AN$308,{5,6,7,8}))</f>
        <v>185</v>
      </c>
      <c r="AO310" s="59">
        <f>SUM(SMALL(AO$4:AO$308,{5,6,7,8}))</f>
        <v>162</v>
      </c>
      <c r="AR310" s="34"/>
      <c r="AS310" s="59">
        <f>SUM(SMALL(AS$4:AS$308,{5,6,7,8}))</f>
        <v>819</v>
      </c>
      <c r="AT310" s="59">
        <f>SUM(SMALL(AT$4:AT$308,{5,6,7,8}))</f>
        <v>201</v>
      </c>
      <c r="AU310" s="59">
        <f>SUM(SMALL(AU$4:AU$308,{5,6,7,8}))</f>
        <v>330</v>
      </c>
      <c r="AW310" s="59">
        <f>SUM(SMALL(AW$4:AW$308,{5,6,7,8}))</f>
        <v>251</v>
      </c>
      <c r="AZ310" s="59">
        <f>SUM(SMALL(AZ$4:AZ$308,{5,6,7,8}))</f>
        <v>554</v>
      </c>
      <c r="BA310" s="59">
        <f>SUM(SMALL(BA$4:BA$308,{5,6,7,8}))</f>
        <v>298</v>
      </c>
      <c r="BB310" s="59">
        <f>SUM(SMALL(BB$4:BB$308,{5,6,7,8}))</f>
        <v>490</v>
      </c>
    </row>
    <row r="311" spans="1:54" ht="15.9" customHeight="1" x14ac:dyDescent="0.25">
      <c r="C311" s="51"/>
      <c r="H311" s="51"/>
      <c r="M311" s="59">
        <f>COUNT(SMALL(M$4:M$308,{9,10,11,12,13,14,15,16}))</f>
        <v>8</v>
      </c>
      <c r="R311" s="59">
        <f>COUNT(SMALL(R$4:R$308,{9,10,11,12,13,14,15,16}))</f>
        <v>8</v>
      </c>
      <c r="S311" s="59">
        <f>COUNT(SMALL(S$4:S$308,{9,10,11,12,13,14,15,16}))</f>
        <v>8</v>
      </c>
      <c r="T311" s="34"/>
      <c r="W311" s="34"/>
      <c r="Y311" s="59">
        <f>COUNT(SMALL(Y$4:Y$308,{9,10,11,12,13,14,15,16}))</f>
        <v>8</v>
      </c>
      <c r="AA311" s="59">
        <f>COUNT(SMALL(AA$4:AA$308,{9,10,11,12,13,14,15,16}))</f>
        <v>8</v>
      </c>
      <c r="AB311" s="34"/>
      <c r="AC311" s="34"/>
      <c r="AD311" s="34"/>
      <c r="AE311" s="59">
        <f>COUNT(SMALL(AE$4:AE$308,{9,10,11,12,13,14,15,16}))</f>
        <v>8</v>
      </c>
      <c r="AI311" s="59">
        <f>COUNT(SMALL(AI$4:AI$308,{5,6,7,8}))</f>
        <v>4</v>
      </c>
      <c r="AL311" s="59">
        <f>COUNT(SMALL(AL$4:AL$308,{5,6,7,8}))</f>
        <v>4</v>
      </c>
      <c r="AN311" s="59">
        <f>COUNT(SMALL(AN$4:AN$308,{5,6,7,8}))</f>
        <v>4</v>
      </c>
      <c r="AO311" s="59">
        <f>COUNT(SMALL(AO$4:AO$308,{5,6,7,8}))</f>
        <v>4</v>
      </c>
      <c r="AR311" s="34"/>
      <c r="AS311" s="59">
        <f>COUNT(SMALL(AS$4:AS$308,{5,6,7,8}))</f>
        <v>4</v>
      </c>
      <c r="AT311" s="59">
        <f>COUNT(SMALL(AT$4:AT$308,{5,6,7,8}))</f>
        <v>4</v>
      </c>
      <c r="AU311" s="59">
        <f>COUNT(SMALL(AU$4:AU$308,{5,6,7,8}))</f>
        <v>4</v>
      </c>
      <c r="AW311" s="59">
        <f>COUNT(SMALL(AW$4:AW$308,{5,6,7,8}))</f>
        <v>4</v>
      </c>
      <c r="AZ311" s="59">
        <f>COUNT(SMALL(AZ$4:AZ$308,{5,6,7,8}))</f>
        <v>4</v>
      </c>
      <c r="BA311" s="59">
        <f>COUNT(SMALL(BA$4:BA$308,{5,6,7,8}))</f>
        <v>4</v>
      </c>
      <c r="BB311" s="59">
        <f>COUNT(SMALL(BB$4:BB$308,{5,6,7,8}))</f>
        <v>4</v>
      </c>
    </row>
    <row r="312" spans="1:54" ht="15.9" customHeight="1" x14ac:dyDescent="0.25">
      <c r="C312" s="51"/>
      <c r="H312" s="51"/>
      <c r="T312" s="34"/>
      <c r="AB312" s="34"/>
    </row>
    <row r="313" spans="1:54" ht="15.9" customHeight="1" x14ac:dyDescent="0.25">
      <c r="C313" s="51"/>
      <c r="H313" s="68" t="s">
        <v>21</v>
      </c>
      <c r="M313" s="34"/>
      <c r="R313" s="60">
        <f>SUM(SMALL(R$4:R$308,{17,18,19,20,21,22,23,24}))</f>
        <v>1009</v>
      </c>
      <c r="S313" s="60">
        <f>SUM(SMALL(S$4:S$308,{17,18,19,20,21,22,23,24}))</f>
        <v>1348</v>
      </c>
      <c r="T313" s="34"/>
      <c r="W313" s="34"/>
      <c r="Y313" s="60">
        <f>SUM(SMALL(Y$4:Y$308,{17,18,19,20,21,22,23,24}))</f>
        <v>1524</v>
      </c>
      <c r="Z313" s="34"/>
      <c r="AB313" s="34"/>
      <c r="AE313" s="60">
        <f>SUM(SMALL(AE$4:AE$308,{17,18,19,20,21,22,23,24}))</f>
        <v>1778</v>
      </c>
      <c r="AI313" s="60">
        <f>SUM(SMALL(AI$4:AI$308,{9,10,11,12}))</f>
        <v>468</v>
      </c>
      <c r="AN313" s="60">
        <f>SUM(SMALL(AN$4:AN$308,{9,10,11,12}))</f>
        <v>306</v>
      </c>
      <c r="AO313" s="60">
        <f>SUM(SMALL(AO$4:AO$308,{9,10,11,12}))</f>
        <v>292</v>
      </c>
      <c r="AQ313" s="34"/>
      <c r="AT313" s="60">
        <f>SUM(SMALL(AT$4:AT$308,{9,10,11,12}))</f>
        <v>760</v>
      </c>
      <c r="AU313" s="60">
        <f>SUM(SMALL(AU$4:AU$308,{9,10,11,12}))</f>
        <v>422</v>
      </c>
      <c r="AW313" s="60">
        <f>SUM(SMALL(AW$4:AW$308,{9,10,11,12}))</f>
        <v>499</v>
      </c>
      <c r="BA313" s="60">
        <f>SUM(SMALL(BA$4:BA$308,{9,10,11,12}))</f>
        <v>405</v>
      </c>
      <c r="BB313" s="60">
        <f>SUM(SMALL(BB$4:BB$308,{9,10,11,12}))</f>
        <v>861</v>
      </c>
    </row>
    <row r="314" spans="1:54" ht="15.9" customHeight="1" x14ac:dyDescent="0.25">
      <c r="C314" s="51"/>
      <c r="H314" s="51"/>
      <c r="M314" s="34"/>
      <c r="R314" s="60">
        <f>COUNT(SMALL(R$4:R$308,{17,18,19,20,21,22,23,24}))</f>
        <v>8</v>
      </c>
      <c r="S314" s="60">
        <f>COUNT(SMALL(S$4:S$308,{17,18,19,20,21,22,23,24}))</f>
        <v>8</v>
      </c>
      <c r="T314" s="34"/>
      <c r="W314" s="34"/>
      <c r="Y314" s="60">
        <f>COUNT(SMALL(Y$4:Y$308,{17,18,19,20,21,22,23,24}))</f>
        <v>8</v>
      </c>
      <c r="Z314" s="34"/>
      <c r="AB314" s="34"/>
      <c r="AE314" s="60">
        <f>COUNT(SMALL(AE$4:AE$308,{17,18,19,20,21,22,23,24}))</f>
        <v>8</v>
      </c>
      <c r="AI314" s="60">
        <f>COUNT(SMALL(AI$4:AI$308,{9,10,11,12}))</f>
        <v>4</v>
      </c>
      <c r="AN314" s="60">
        <f>COUNT(SMALL(AN$4:AN$308,{9,10,11,12}))</f>
        <v>4</v>
      </c>
      <c r="AO314" s="60">
        <f>COUNT(SMALL(AO$4:AO$308,{9,10,11,12}))</f>
        <v>4</v>
      </c>
      <c r="AQ314" s="34"/>
      <c r="AT314" s="60">
        <f>COUNT(SMALL(AT$4:AT$308,{9,10,11,12}))</f>
        <v>4</v>
      </c>
      <c r="AU314" s="60">
        <f>COUNT(SMALL(AU$4:AU$308,{9,10,11,12}))</f>
        <v>4</v>
      </c>
      <c r="AW314" s="60">
        <f>COUNT(SMALL(AW$4:AW$308,{9,10,11,12}))</f>
        <v>4</v>
      </c>
      <c r="BA314" s="60">
        <f>COUNT(SMALL(BA$4:BA$308,{9,10,11,12}))</f>
        <v>4</v>
      </c>
      <c r="BB314" s="60">
        <f>COUNT(SMALL(BB$4:BB$308,{9,10,11,12}))</f>
        <v>4</v>
      </c>
    </row>
    <row r="315" spans="1:54" ht="15.9" customHeight="1" x14ac:dyDescent="0.25">
      <c r="C315" s="51"/>
      <c r="R315" s="34"/>
      <c r="S315" s="34"/>
      <c r="Y315" s="34"/>
      <c r="AB315" s="34"/>
      <c r="AI315" s="34"/>
      <c r="AN315" s="34"/>
      <c r="AO315" s="34"/>
      <c r="AT315" s="34"/>
      <c r="AU315" s="34"/>
      <c r="AW315" s="34"/>
    </row>
    <row r="316" spans="1:54" ht="15.9" customHeight="1" x14ac:dyDescent="0.25">
      <c r="C316" s="51"/>
      <c r="H316" s="37" t="s">
        <v>22</v>
      </c>
      <c r="R316" s="61">
        <f>SUM(SMALL(R$4:R$308,{25,26,27,28,29,30,31,32}))</f>
        <v>1387</v>
      </c>
      <c r="S316" s="61">
        <f>SUM(SMALL(S$4:S$308,{25,26,27,28,29,30,31,32}))</f>
        <v>1671</v>
      </c>
      <c r="Y316" s="34"/>
      <c r="AA316" s="34"/>
      <c r="AB316" s="34"/>
      <c r="AI316" s="61">
        <f>SUM(SMALL(AI$4:AI$308,{13,14,15,16}))</f>
        <v>688</v>
      </c>
      <c r="AN316" s="61">
        <f>SUM(SMALL(AN$4:AN$308,{13,14,15,16}))</f>
        <v>399</v>
      </c>
      <c r="AO316" s="61">
        <f>SUM(SMALL(AO$4:AO$308,{13,14,15,16}))</f>
        <v>469</v>
      </c>
      <c r="AU316" s="61">
        <f>SUM(SMALL(AU$4:AU$308,{13,14,15,16}))</f>
        <v>545</v>
      </c>
      <c r="AW316" s="61">
        <f>SUM(SMALL(AW$4:AW$308,{13,14,15,16}))</f>
        <v>694</v>
      </c>
      <c r="BA316" s="61">
        <f>SUM(SMALL(BA$4:BA$308,{13,14,15,16}))</f>
        <v>628</v>
      </c>
    </row>
    <row r="317" spans="1:54" ht="15.9" customHeight="1" x14ac:dyDescent="0.25">
      <c r="C317" s="51"/>
      <c r="L317" s="34"/>
      <c r="R317" s="61">
        <f>COUNT(SMALL(R$4:R$308,{25,26,27,28,29,30,31,32}))</f>
        <v>8</v>
      </c>
      <c r="S317" s="61">
        <f>COUNT(SMALL(S$4:S$308,{25,26,27,28,29,30,31,32}))</f>
        <v>8</v>
      </c>
      <c r="T317" s="34"/>
      <c r="W317" s="34"/>
      <c r="Z317" s="34"/>
      <c r="AA317" s="34"/>
      <c r="AB317" s="34"/>
      <c r="AC317" s="34"/>
      <c r="AD317" s="34"/>
      <c r="AE317" s="34"/>
      <c r="AF317" s="34"/>
      <c r="AI317" s="61">
        <f>COUNT(SMALL(AI$4:AI$308,{13,14,15,16}))</f>
        <v>4</v>
      </c>
      <c r="AJ317" s="34"/>
      <c r="AK317" s="34"/>
      <c r="AL317" s="34"/>
      <c r="AM317" s="34"/>
      <c r="AN317" s="61">
        <f>COUNT(SMALL(AN$4:AN$308,{13,14,15,16}))</f>
        <v>4</v>
      </c>
      <c r="AO317" s="61">
        <f>COUNT(SMALL(AO$4:AO$308,{13,14,15,16}))</f>
        <v>4</v>
      </c>
      <c r="AP317" s="34"/>
      <c r="AT317" s="34"/>
      <c r="AU317" s="61">
        <f>COUNT(SMALL(AU$4:AU$308,{13,14,15,16}))</f>
        <v>4</v>
      </c>
      <c r="AV317" s="34"/>
      <c r="AW317" s="61">
        <f>COUNT(SMALL(AW$4:AW$308,{13,14,15,16}))</f>
        <v>4</v>
      </c>
      <c r="AX317" s="34"/>
      <c r="AZ317" s="34"/>
      <c r="BA317" s="61">
        <f>COUNT(SMALL(BA$4:BA$308,{13,14,15,16}))</f>
        <v>4</v>
      </c>
      <c r="BB317" s="34"/>
    </row>
    <row r="318" spans="1:54" ht="15.9" customHeight="1" x14ac:dyDescent="0.25">
      <c r="C318" s="51"/>
      <c r="L318" s="34"/>
      <c r="T318" s="34"/>
      <c r="W318" s="34"/>
      <c r="Z318" s="34"/>
      <c r="AA318" s="34"/>
      <c r="AB318" s="34"/>
      <c r="AD318" s="34"/>
      <c r="AE318" s="34"/>
      <c r="AF318" s="34"/>
      <c r="AI318" s="34"/>
      <c r="AJ318" s="34"/>
      <c r="AK318" s="34"/>
      <c r="AL318" s="34"/>
      <c r="AM318" s="34"/>
      <c r="AP318" s="34"/>
      <c r="AS318" s="34"/>
      <c r="BB318" s="34"/>
    </row>
    <row r="319" spans="1:54" ht="15.9" customHeight="1" x14ac:dyDescent="0.25">
      <c r="C319" s="51"/>
      <c r="H319" s="34" t="s">
        <v>53</v>
      </c>
      <c r="M319" s="34"/>
      <c r="N319" s="34"/>
      <c r="O319" s="34"/>
      <c r="P319" s="34"/>
      <c r="Q319" s="34"/>
      <c r="R319" s="48">
        <f>SUM(SMALL(R$4:R$308,{33,34,35,36,37,38,39,40}))</f>
        <v>1818</v>
      </c>
      <c r="S319" s="48">
        <f>SUM(SMALL(S$4:S$308,{33,34,35,36,37,38,39,40}))</f>
        <v>2000</v>
      </c>
      <c r="U319" s="34"/>
      <c r="V319" s="34"/>
      <c r="X319" s="34"/>
      <c r="AA319" s="34"/>
      <c r="AB319" s="34"/>
      <c r="AC319" s="34"/>
      <c r="AG319" s="34"/>
      <c r="AN319" s="48">
        <f>SUM(SMALL(AN$4:AN$308,{17,18,19,20}))</f>
        <v>485</v>
      </c>
      <c r="AO319" s="48">
        <f>SUM(SMALL(AO$4:AO$308,{17,18,19,20}))</f>
        <v>571</v>
      </c>
      <c r="AQ319" s="34"/>
      <c r="AR319" s="34"/>
      <c r="AS319" s="34"/>
      <c r="AU319" s="48">
        <f>SUM(SMALL(AU$4:AU$308,{17,18,19,20}))</f>
        <v>631</v>
      </c>
      <c r="AV319" s="34"/>
      <c r="AW319" s="34"/>
      <c r="AY319" s="34"/>
      <c r="BA319" s="48">
        <f>SUM(SMALL(BA$4:BA$308,{17,18,19,20}))</f>
        <v>790</v>
      </c>
    </row>
    <row r="320" spans="1:54" ht="15.9" customHeight="1" x14ac:dyDescent="0.25">
      <c r="C320" s="51"/>
      <c r="M320" s="34"/>
      <c r="N320" s="34"/>
      <c r="O320" s="34"/>
      <c r="P320" s="34"/>
      <c r="Q320" s="34"/>
      <c r="R320" s="48">
        <f>COUNT(SMALL(R$4:R$308,{33,34,35,36,37,38,39,40}))</f>
        <v>8</v>
      </c>
      <c r="S320" s="48">
        <f>COUNT(SMALL(S$4:S$308,{33,34,35,36,37,38,39,40}))</f>
        <v>8</v>
      </c>
      <c r="U320" s="34"/>
      <c r="V320" s="34"/>
      <c r="X320" s="34"/>
      <c r="AA320" s="34"/>
      <c r="AB320" s="34"/>
      <c r="AC320" s="34"/>
      <c r="AG320" s="34"/>
      <c r="AN320" s="48">
        <f>COUNT(SMALL(AN$4:AN$308,{17,18,19,20}))</f>
        <v>4</v>
      </c>
      <c r="AO320" s="48">
        <f>COUNT(SMALL(AO$4:AO$308,{17,18,19,20}))</f>
        <v>4</v>
      </c>
      <c r="AQ320" s="34"/>
      <c r="AR320" s="34"/>
      <c r="AS320" s="34"/>
      <c r="AU320" s="48">
        <f>COUNT(SMALL(AU$4:AU$308,{17,18,19,20}))</f>
        <v>4</v>
      </c>
      <c r="AV320" s="34"/>
      <c r="AW320" s="34"/>
      <c r="AY320" s="34"/>
      <c r="BA320" s="48">
        <f>COUNT(SMALL(BA$4:BA$308,{17,18,19,20}))</f>
        <v>4</v>
      </c>
    </row>
    <row r="321" spans="2:54" ht="15.9" customHeight="1" x14ac:dyDescent="0.25">
      <c r="C321" s="51"/>
      <c r="AB321" s="34"/>
    </row>
    <row r="322" spans="2:54" ht="15.9" customHeight="1" x14ac:dyDescent="0.25">
      <c r="C322" s="51"/>
      <c r="H322" s="34" t="s">
        <v>57</v>
      </c>
      <c r="S322" s="80">
        <f>SUM(SMALL(S$4:S$308,{41,42,43,44,45,46,47,48}))</f>
        <v>2218</v>
      </c>
      <c r="AB322" s="34"/>
      <c r="AN322" s="62">
        <f>SUM(SMALL(AN$4:AN$308,{21,22,23,24}))</f>
        <v>571</v>
      </c>
      <c r="AO322" s="62">
        <f>SUM(SMALL(AO$4:AO$308,{21,22,23,24}))</f>
        <v>673</v>
      </c>
      <c r="AU322" s="62">
        <f>SUM(SMALL(AU$4:AU$308,{21,22,23,24}))</f>
        <v>801</v>
      </c>
      <c r="BA322" s="62">
        <f>SUM(SMALL(BA$4:BA$308,{21,22,23,24}))</f>
        <v>912</v>
      </c>
    </row>
    <row r="323" spans="2:54" ht="15.9" customHeight="1" x14ac:dyDescent="0.25">
      <c r="S323" s="80">
        <f>COUNT(SMALL(S$4:S$308,{41,42,43,44,45,46,47,48}))</f>
        <v>8</v>
      </c>
      <c r="AB323" s="34"/>
      <c r="AN323" s="62">
        <f>COUNT(SMALL(AN$4:AN$308,{21,22,23,24}))</f>
        <v>4</v>
      </c>
      <c r="AO323" s="62">
        <f>COUNT(SMALL(AO$4:AO$308,{21,22,23,24}))</f>
        <v>4</v>
      </c>
      <c r="AU323" s="62">
        <f>COUNT(SMALL(AU$4:AU$308,{21,22,23,24}))</f>
        <v>4</v>
      </c>
      <c r="BA323" s="62">
        <f>COUNT(SMALL(BA$4:BA$308,{21,22,23,24}))</f>
        <v>4</v>
      </c>
    </row>
    <row r="324" spans="2:54" ht="15.9" customHeight="1" x14ac:dyDescent="0.25">
      <c r="AB324" s="34"/>
    </row>
    <row r="325" spans="2:54" ht="15.9" customHeight="1" x14ac:dyDescent="0.25">
      <c r="H325" s="34" t="s">
        <v>260</v>
      </c>
      <c r="AB325" s="34"/>
      <c r="AN325" s="62">
        <f>SUM(SMALL(AN$4:AN$308,{25,26,27,28}))</f>
        <v>700</v>
      </c>
      <c r="AO325" s="62">
        <f>SUM(SMALL(AO$4:AO$308,{25,26,27,28}))</f>
        <v>765</v>
      </c>
    </row>
    <row r="326" spans="2:54" ht="15.9" customHeight="1" x14ac:dyDescent="0.25">
      <c r="AB326" s="34"/>
      <c r="AN326" s="62">
        <f>COUNT(SMALL(AN$4:AN$308,{25,26,27,28}))</f>
        <v>4</v>
      </c>
      <c r="AO326" s="62">
        <f>COUNT(SMALL(AO$4:AO$308,{25,26,27,28}))</f>
        <v>4</v>
      </c>
    </row>
    <row r="327" spans="2:54" ht="15.9" customHeight="1" x14ac:dyDescent="0.25">
      <c r="AB327" s="34"/>
    </row>
    <row r="328" spans="2:54" ht="15.9" customHeight="1" x14ac:dyDescent="0.25">
      <c r="H328" s="34" t="s">
        <v>261</v>
      </c>
      <c r="AB328" s="34"/>
      <c r="AN328" s="62">
        <f>SUM(SMALL(AN$4:AN$308,{29,30,31,32}))</f>
        <v>771</v>
      </c>
      <c r="AO328" s="62">
        <f>SUM(SMALL(AO$4:AO$308,{29,30,31,32}))</f>
        <v>822</v>
      </c>
    </row>
    <row r="329" spans="2:54" ht="15.9" customHeight="1" x14ac:dyDescent="0.25">
      <c r="AB329" s="34"/>
      <c r="AN329" s="62">
        <f>COUNT(SMALL(AN$4:AN$308,{29,30,31,32}))</f>
        <v>4</v>
      </c>
      <c r="AO329" s="62">
        <f>COUNT(SMALL(AO$4:AO$308,{29,30,31,32}))</f>
        <v>4</v>
      </c>
    </row>
    <row r="330" spans="2:54" ht="15.9" customHeight="1" x14ac:dyDescent="0.25">
      <c r="AB330" s="34"/>
    </row>
    <row r="331" spans="2:54" ht="15.9" customHeight="1" x14ac:dyDescent="0.25">
      <c r="H331" s="34" t="s">
        <v>967</v>
      </c>
      <c r="AB331" s="34"/>
      <c r="AM331" s="34"/>
      <c r="AO331" s="62">
        <f>SUM(SMALL(AO$4:AO$308,{33,34,35,36}))</f>
        <v>902</v>
      </c>
    </row>
    <row r="332" spans="2:54" ht="15.9" customHeight="1" x14ac:dyDescent="0.25">
      <c r="AB332" s="34"/>
      <c r="AM332" s="34"/>
      <c r="AO332" s="62">
        <f>COUNT(SMALL(AO$4:AO$308,{33,34,35,36}))</f>
        <v>4</v>
      </c>
    </row>
    <row r="333" spans="2:54" ht="15.9" customHeight="1" x14ac:dyDescent="0.25">
      <c r="AB333" s="34"/>
    </row>
    <row r="334" spans="2:54" ht="15.9" customHeight="1" x14ac:dyDescent="0.25">
      <c r="L334" s="57">
        <f>INT(COUNTA(L4:L308)/8)</f>
        <v>1</v>
      </c>
      <c r="M334" s="57">
        <f>INT(COUNTA(M4:M308)/8)</f>
        <v>2</v>
      </c>
      <c r="N334" s="57">
        <f>INT(COUNTA(N4:N308)/8)</f>
        <v>1</v>
      </c>
      <c r="O334" s="57">
        <f>INT(COUNTA(O4:O308)/8)</f>
        <v>1</v>
      </c>
      <c r="P334" s="57">
        <f>INT(COUNTA(P4:P308)/8)</f>
        <v>1</v>
      </c>
      <c r="Q334" s="57">
        <f>INT(COUNTA(Q4:Q308)/8)</f>
        <v>1</v>
      </c>
      <c r="R334" s="57">
        <f>INT(COUNTA(R4:R308)/8)</f>
        <v>5</v>
      </c>
      <c r="S334" s="57">
        <f>INT(COUNTA(S4:S308)/8)</f>
        <v>6</v>
      </c>
      <c r="T334" s="57">
        <f>INT(COUNTA(T4:T308)/8)</f>
        <v>1</v>
      </c>
      <c r="U334" s="57">
        <f>INT(COUNTA(U4:U308)/8)</f>
        <v>1</v>
      </c>
      <c r="V334" s="57">
        <f>INT(COUNTA(V4:V308)/8)</f>
        <v>1</v>
      </c>
      <c r="W334" s="57">
        <f>INT(COUNTA(W4:W308)/8)</f>
        <v>1</v>
      </c>
      <c r="X334" s="57">
        <f>INT(COUNTA(X4:X308)/8)</f>
        <v>1</v>
      </c>
      <c r="Y334" s="57">
        <f>INT(COUNTA(Y4:Y308)/8)</f>
        <v>3</v>
      </c>
      <c r="Z334" s="57">
        <f>INT(COUNTA(Z4:Z308)/8)</f>
        <v>1</v>
      </c>
      <c r="AA334" s="57">
        <f>INT(COUNTA(AA4:AA308)/8)</f>
        <v>2</v>
      </c>
      <c r="AB334" s="57">
        <f>INT(COUNTA(AB4:AB308)/8)</f>
        <v>1</v>
      </c>
      <c r="AC334" s="57">
        <f>INT(COUNTA(AC4:AC308)/8)</f>
        <v>0</v>
      </c>
      <c r="AD334" s="57">
        <f>INT(COUNTA(AD4:AD308)/8)</f>
        <v>1</v>
      </c>
      <c r="AE334" s="57">
        <f>INT(COUNTA(AE4:AE308)/8)</f>
        <v>3</v>
      </c>
      <c r="AF334" s="57">
        <f>INT(COUNTA(AF4:AF308)/8)</f>
        <v>1</v>
      </c>
      <c r="AH334" s="57">
        <f>INT(COUNTA(AH4:AH308)/4)</f>
        <v>1</v>
      </c>
      <c r="AI334" s="57">
        <f>INT(COUNTA(AI4:AI308)/4)</f>
        <v>4</v>
      </c>
      <c r="AJ334" s="57">
        <f>INT(COUNTA(AJ4:AJ308)/4)</f>
        <v>1</v>
      </c>
      <c r="AK334" s="57">
        <f>INT(COUNTA(AK4:AK308)/4)</f>
        <v>1</v>
      </c>
      <c r="AL334" s="57">
        <f>INT(COUNTA(AL4:AL308)/4)</f>
        <v>2</v>
      </c>
      <c r="AM334" s="57">
        <f>INT(COUNTA(AM4:AM308)/4)</f>
        <v>1</v>
      </c>
      <c r="AN334" s="57">
        <f>INT(COUNTA(AN4:AN308)/4)</f>
        <v>9</v>
      </c>
      <c r="AO334" s="57">
        <f>INT(COUNTA(AO4:AO308)/4)</f>
        <v>10</v>
      </c>
      <c r="AP334" s="57">
        <f>INT(COUNTA(AP4:AP308)/4)</f>
        <v>1</v>
      </c>
      <c r="AQ334" s="57">
        <f>INT(COUNTA(AQ4:AQ308)/4)</f>
        <v>1</v>
      </c>
      <c r="AR334" s="57">
        <f>INT(COUNTA(AR4:AR308)/4)</f>
        <v>1</v>
      </c>
      <c r="AS334" s="57">
        <f>INT(COUNTA(AS4:AS308)/4)</f>
        <v>2</v>
      </c>
      <c r="AT334" s="57">
        <f>INT(COUNTA(AT4:AT308)/4)</f>
        <v>3</v>
      </c>
      <c r="AU334" s="57">
        <f>INT(COUNTA(AU4:AU308)/4)</f>
        <v>6</v>
      </c>
      <c r="AV334" s="57">
        <f>INT(COUNTA(AV4:AV308)/4)</f>
        <v>1</v>
      </c>
      <c r="AW334" s="57">
        <f>INT(COUNTA(AW4:AW308)/4)</f>
        <v>4</v>
      </c>
      <c r="AX334" s="57">
        <f>INT(COUNTA(AX4:AX308)/4)</f>
        <v>1</v>
      </c>
      <c r="AY334" s="57">
        <f>INT(COUNTA(AY4:AY308)/4)</f>
        <v>0</v>
      </c>
      <c r="AZ334" s="57">
        <f>INT(COUNTA(AZ4:AZ308)/4)</f>
        <v>2</v>
      </c>
      <c r="BA334" s="57">
        <f>INT(COUNTA(BA4:BA308)/4)</f>
        <v>6</v>
      </c>
      <c r="BB334" s="57">
        <f>INT(COUNTA(BB4:BB308)/4)</f>
        <v>3</v>
      </c>
    </row>
    <row r="335" spans="2:54" ht="15.9" customHeight="1" x14ac:dyDescent="0.25">
      <c r="B335" s="5" t="s">
        <v>9</v>
      </c>
      <c r="AH335" s="57">
        <f>COUNTA(AH4:AH308)</f>
        <v>5</v>
      </c>
      <c r="AI335" s="57">
        <f>COUNTA(AI4:AI308)</f>
        <v>18</v>
      </c>
      <c r="AJ335" s="57">
        <f>COUNTA(AJ4:AJ308)</f>
        <v>6</v>
      </c>
      <c r="AK335" s="57">
        <f>COUNTA(AK4:AK308)</f>
        <v>4</v>
      </c>
      <c r="AL335" s="57">
        <f>COUNTA(AL4:AL308)</f>
        <v>10</v>
      </c>
      <c r="AM335" s="57">
        <f>COUNTA(AM4:AM308)</f>
        <v>7</v>
      </c>
      <c r="AN335" s="57">
        <f>COUNTA(AN4:AN308)</f>
        <v>39</v>
      </c>
      <c r="AO335" s="57">
        <f>COUNTA(AO4:AO308)</f>
        <v>43</v>
      </c>
      <c r="AP335" s="57">
        <f>COUNTA(AP4:AP308)</f>
        <v>4</v>
      </c>
      <c r="AQ335" s="57">
        <f>COUNTA(AQ4:AQ308)</f>
        <v>4</v>
      </c>
      <c r="AR335" s="57">
        <f>COUNTA(AR4:AR308)</f>
        <v>4</v>
      </c>
      <c r="AS335" s="57">
        <f>COUNTA(AS4:AS308)</f>
        <v>9</v>
      </c>
      <c r="AT335" s="57">
        <f>COUNTA(AT4:AT308)</f>
        <v>13</v>
      </c>
      <c r="AU335" s="57">
        <f>COUNTA(AU4:AU308)</f>
        <v>26</v>
      </c>
      <c r="AV335" s="57">
        <f>COUNTA(AV4:AV308)</f>
        <v>4</v>
      </c>
      <c r="AW335" s="57">
        <f>COUNTA(AW4:AW308)</f>
        <v>19</v>
      </c>
      <c r="AX335" s="57">
        <f>COUNTA(AX4:AX308)</f>
        <v>4</v>
      </c>
      <c r="AY335" s="57">
        <f>COUNTA(AY4:AY308)</f>
        <v>0</v>
      </c>
      <c r="AZ335" s="57">
        <f>COUNTA(AZ4:AZ308)</f>
        <v>8</v>
      </c>
      <c r="BA335" s="57">
        <f>COUNTA(BA4:BA308)</f>
        <v>26</v>
      </c>
      <c r="BB335" s="57">
        <f>COUNTA(BB4:BB308)</f>
        <v>13</v>
      </c>
    </row>
    <row r="336" spans="2:54" ht="15.9" customHeight="1" x14ac:dyDescent="0.25">
      <c r="B336" s="57" t="s">
        <v>36</v>
      </c>
      <c r="C336" s="34">
        <f>COUNTIF(J:J,B336)</f>
        <v>6</v>
      </c>
    </row>
    <row r="337" spans="2:3" ht="15.9" customHeight="1" x14ac:dyDescent="0.25">
      <c r="B337" s="57" t="s">
        <v>37</v>
      </c>
      <c r="C337" s="34">
        <f>COUNTIF(J:J,B337)</f>
        <v>19</v>
      </c>
    </row>
    <row r="338" spans="2:3" ht="15.9" customHeight="1" x14ac:dyDescent="0.25">
      <c r="B338" s="57" t="s">
        <v>54</v>
      </c>
      <c r="C338" s="34">
        <f>COUNTIF(J:J,B338)</f>
        <v>12</v>
      </c>
    </row>
    <row r="339" spans="2:3" ht="15.9" customHeight="1" x14ac:dyDescent="0.25">
      <c r="B339" s="57" t="s">
        <v>66</v>
      </c>
      <c r="C339" s="34">
        <f>COUNTIF(J:J,B339)</f>
        <v>7</v>
      </c>
    </row>
    <row r="340" spans="2:3" ht="15.9" customHeight="1" x14ac:dyDescent="0.25">
      <c r="B340" s="57" t="s">
        <v>38</v>
      </c>
      <c r="C340" s="34">
        <f>COUNTIF(J:J,B340)</f>
        <v>46</v>
      </c>
    </row>
    <row r="341" spans="2:3" ht="15.9" customHeight="1" x14ac:dyDescent="0.25">
      <c r="B341" s="57" t="s">
        <v>39</v>
      </c>
      <c r="C341" s="34">
        <f>COUNTIF(J:J,B341)</f>
        <v>49</v>
      </c>
    </row>
    <row r="342" spans="2:3" ht="15.9" customHeight="1" x14ac:dyDescent="0.25">
      <c r="B342" s="57" t="s">
        <v>24</v>
      </c>
      <c r="C342" s="34">
        <f>COUNTIF(J:J,B342)</f>
        <v>4</v>
      </c>
    </row>
    <row r="343" spans="2:3" ht="15.9" customHeight="1" x14ac:dyDescent="0.25">
      <c r="B343" s="57" t="s">
        <v>83</v>
      </c>
      <c r="C343" s="34">
        <f>COUNTIF(J:J,B343)</f>
        <v>7</v>
      </c>
    </row>
    <row r="344" spans="2:3" ht="15.9" customHeight="1" x14ac:dyDescent="0.25">
      <c r="B344" s="57" t="s">
        <v>77</v>
      </c>
      <c r="C344" s="34">
        <f>COUNTIF(J:J,B344)</f>
        <v>9</v>
      </c>
    </row>
    <row r="345" spans="2:3" ht="15.9" customHeight="1" x14ac:dyDescent="0.25">
      <c r="B345" s="57" t="s">
        <v>40</v>
      </c>
      <c r="C345" s="34">
        <f>COUNTIF(J:J,B345)</f>
        <v>15</v>
      </c>
    </row>
    <row r="346" spans="2:3" ht="15.9" customHeight="1" x14ac:dyDescent="0.25">
      <c r="B346" s="57" t="s">
        <v>26</v>
      </c>
      <c r="C346" s="34">
        <f>COUNTIF(J:J,B346)</f>
        <v>31</v>
      </c>
    </row>
    <row r="347" spans="2:3" ht="15.9" customHeight="1" x14ac:dyDescent="0.25">
      <c r="B347" s="57" t="s">
        <v>27</v>
      </c>
      <c r="C347" s="34">
        <f>COUNTIF(J:J,B347)</f>
        <v>4</v>
      </c>
    </row>
    <row r="348" spans="2:3" ht="15.9" customHeight="1" x14ac:dyDescent="0.25">
      <c r="B348" s="57" t="s">
        <v>41</v>
      </c>
      <c r="C348" s="34">
        <f>COUNTIF(J:J,B348)</f>
        <v>20</v>
      </c>
    </row>
    <row r="349" spans="2:3" ht="15.9" customHeight="1" x14ac:dyDescent="0.25">
      <c r="B349" s="57" t="s">
        <v>58</v>
      </c>
      <c r="C349" s="34">
        <f>COUNTIF(J:J,B349)</f>
        <v>3</v>
      </c>
    </row>
    <row r="350" spans="2:3" ht="15.9" customHeight="1" x14ac:dyDescent="0.25">
      <c r="B350" s="57" t="s">
        <v>72</v>
      </c>
      <c r="C350" s="34">
        <f>COUNTIF(J:J,B350)</f>
        <v>0</v>
      </c>
    </row>
    <row r="351" spans="2:3" ht="15.9" customHeight="1" x14ac:dyDescent="0.25">
      <c r="B351" s="57" t="s">
        <v>28</v>
      </c>
      <c r="C351" s="34">
        <f>COUNTIF(J:J,B351)</f>
        <v>14</v>
      </c>
    </row>
    <row r="352" spans="2:3" ht="15.9" customHeight="1" x14ac:dyDescent="0.25">
      <c r="B352" s="57" t="s">
        <v>129</v>
      </c>
      <c r="C352" s="34">
        <f>COUNTIF(J:J,B352)</f>
        <v>30</v>
      </c>
    </row>
    <row r="353" spans="2:3" ht="15.9" customHeight="1" x14ac:dyDescent="0.25">
      <c r="B353" s="57" t="s">
        <v>158</v>
      </c>
      <c r="C353" s="34">
        <f>COUNTIF(J:J,B353)</f>
        <v>13</v>
      </c>
    </row>
    <row r="354" spans="2:3" ht="15.9" customHeight="1" x14ac:dyDescent="0.25">
      <c r="C354" s="34">
        <f>SUM(C336:C353)</f>
        <v>289</v>
      </c>
    </row>
  </sheetData>
  <sortState xmlns:xlrd2="http://schemas.microsoft.com/office/spreadsheetml/2017/richdata2" ref="A4:BB300">
    <sortCondition ref="F4:F300"/>
  </sortState>
  <phoneticPr fontId="0" type="noConversion"/>
  <conditionalFormatting sqref="E4">
    <cfRule type="duplicateValues" dxfId="13" priority="10"/>
  </conditionalFormatting>
  <conditionalFormatting sqref="E134 E4:E59 E138:E204 E61:E132">
    <cfRule type="duplicateValues" dxfId="12" priority="9"/>
  </conditionalFormatting>
  <conditionalFormatting sqref="E135">
    <cfRule type="duplicateValues" dxfId="11" priority="7"/>
  </conditionalFormatting>
  <conditionalFormatting sqref="E135">
    <cfRule type="duplicateValues" dxfId="10" priority="8"/>
  </conditionalFormatting>
  <conditionalFormatting sqref="E138:E204 E134 E5:E59 E61:E132">
    <cfRule type="duplicateValues" dxfId="9" priority="11"/>
  </conditionalFormatting>
  <conditionalFormatting sqref="E133 E136:E137">
    <cfRule type="duplicateValues" dxfId="8" priority="5"/>
  </conditionalFormatting>
  <conditionalFormatting sqref="E134">
    <cfRule type="duplicateValues" dxfId="7" priority="3"/>
  </conditionalFormatting>
  <conditionalFormatting sqref="E134">
    <cfRule type="duplicateValues" dxfId="6" priority="4"/>
  </conditionalFormatting>
  <conditionalFormatting sqref="E136 E133">
    <cfRule type="duplicateValues" dxfId="5" priority="6"/>
  </conditionalFormatting>
  <conditionalFormatting sqref="E60">
    <cfRule type="duplicateValues" dxfId="4" priority="1"/>
  </conditionalFormatting>
  <conditionalFormatting sqref="E60">
    <cfRule type="duplicateValues" dxfId="3" priority="2"/>
  </conditionalFormatting>
  <pageMargins left="0.75" right="0.75" top="1.1399999999999999" bottom="1.3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D428"/>
  <sheetViews>
    <sheetView tabSelected="1" zoomScale="67" zoomScaleNormal="67" workbookViewId="0">
      <pane xSplit="11" ySplit="3" topLeftCell="L342" activePane="bottomRight" state="frozen"/>
      <selection pane="topRight" activeCell="L1" sqref="L1"/>
      <selection pane="bottomLeft" activeCell="A4" sqref="A4"/>
      <selection pane="bottomRight" activeCell="F4" sqref="F4:J379"/>
    </sheetView>
  </sheetViews>
  <sheetFormatPr defaultColWidth="9.109375" defaultRowHeight="15.9" customHeight="1" x14ac:dyDescent="0.25"/>
  <cols>
    <col min="1" max="1" width="7.109375" style="34" hidden="1" customWidth="1"/>
    <col min="2" max="2" width="6.33203125" style="34" bestFit="1" customWidth="1"/>
    <col min="3" max="4" width="5.33203125" style="34" bestFit="1" customWidth="1"/>
    <col min="5" max="5" width="5.88671875" style="34" hidden="1" customWidth="1"/>
    <col min="6" max="6" width="7.109375" style="34" bestFit="1" customWidth="1"/>
    <col min="7" max="7" width="12.6640625" style="34" bestFit="1" customWidth="1"/>
    <col min="8" max="8" width="12.5546875" style="34" bestFit="1" customWidth="1"/>
    <col min="9" max="9" width="6" style="57" customWidth="1"/>
    <col min="10" max="10" width="6.5546875" style="57" customWidth="1"/>
    <col min="11" max="11" width="5.44140625" style="57" bestFit="1" customWidth="1"/>
    <col min="12" max="12" width="6.33203125" style="57" bestFit="1" customWidth="1"/>
    <col min="13" max="13" width="7.6640625" style="57" customWidth="1"/>
    <col min="14" max="14" width="7" style="57" bestFit="1" customWidth="1"/>
    <col min="15" max="17" width="7" style="57" customWidth="1"/>
    <col min="18" max="18" width="7" style="57" bestFit="1" customWidth="1"/>
    <col min="19" max="19" width="6.44140625" style="57" bestFit="1" customWidth="1"/>
    <col min="20" max="21" width="7" style="57" bestFit="1" customWidth="1"/>
    <col min="22" max="23" width="7" style="57" customWidth="1"/>
    <col min="24" max="24" width="7.6640625" style="57" customWidth="1"/>
    <col min="25" max="25" width="6.44140625" style="57" bestFit="1" customWidth="1"/>
    <col min="26" max="26" width="7" style="57" bestFit="1" customWidth="1"/>
    <col min="27" max="27" width="6.33203125" style="57" bestFit="1" customWidth="1"/>
    <col min="28" max="28" width="7" style="57" bestFit="1" customWidth="1"/>
    <col min="29" max="29" width="7" style="57" hidden="1" customWidth="1"/>
    <col min="30" max="30" width="6" style="57" bestFit="1" customWidth="1"/>
    <col min="31" max="32" width="6" style="57" customWidth="1"/>
    <col min="33" max="33" width="1.6640625" style="55" customWidth="1"/>
    <col min="34" max="34" width="6.33203125" style="57" bestFit="1" customWidth="1"/>
    <col min="35" max="35" width="7.6640625" style="57" customWidth="1"/>
    <col min="36" max="36" width="6.33203125" style="57" bestFit="1" customWidth="1"/>
    <col min="37" max="39" width="6.33203125" style="57" customWidth="1"/>
    <col min="40" max="40" width="6" style="57" bestFit="1" customWidth="1"/>
    <col min="41" max="41" width="6.44140625" style="57" bestFit="1" customWidth="1"/>
    <col min="42" max="43" width="6.33203125" style="57" bestFit="1" customWidth="1"/>
    <col min="44" max="45" width="6.33203125" style="57" customWidth="1"/>
    <col min="46" max="46" width="7.6640625" style="57" customWidth="1"/>
    <col min="47" max="48" width="6.44140625" style="57" bestFit="1" customWidth="1"/>
    <col min="49" max="49" width="6.33203125" style="57" bestFit="1" customWidth="1"/>
    <col min="50" max="50" width="6.33203125" style="57" customWidth="1"/>
    <col min="51" max="51" width="6.33203125" style="57" hidden="1" customWidth="1"/>
    <col min="52" max="54" width="6" style="57" bestFit="1" customWidth="1"/>
    <col min="55" max="16384" width="9.109375" style="34"/>
  </cols>
  <sheetData>
    <row r="1" spans="1:56" ht="15.9" customHeight="1" x14ac:dyDescent="0.25">
      <c r="A1" s="4"/>
      <c r="B1" s="7" t="s">
        <v>63</v>
      </c>
      <c r="C1" s="7"/>
      <c r="D1" s="7"/>
      <c r="E1" s="7"/>
      <c r="F1" s="7"/>
      <c r="G1" s="7"/>
      <c r="H1" s="7"/>
      <c r="I1" s="7"/>
      <c r="J1" s="7"/>
      <c r="K1" s="7"/>
      <c r="L1" s="5" t="s">
        <v>36</v>
      </c>
      <c r="M1" s="5" t="s">
        <v>37</v>
      </c>
      <c r="N1" s="5" t="s">
        <v>23</v>
      </c>
      <c r="O1" s="5" t="s">
        <v>482</v>
      </c>
      <c r="P1" s="5" t="s">
        <v>54</v>
      </c>
      <c r="Q1" s="5" t="s">
        <v>66</v>
      </c>
      <c r="R1" s="5" t="s">
        <v>38</v>
      </c>
      <c r="S1" s="5" t="s">
        <v>39</v>
      </c>
      <c r="T1" s="5" t="s">
        <v>24</v>
      </c>
      <c r="U1" s="5" t="s">
        <v>25</v>
      </c>
      <c r="V1" s="5" t="s">
        <v>83</v>
      </c>
      <c r="W1" s="5" t="s">
        <v>77</v>
      </c>
      <c r="X1" s="5" t="s">
        <v>40</v>
      </c>
      <c r="Y1" s="5" t="s">
        <v>26</v>
      </c>
      <c r="Z1" s="5" t="s">
        <v>27</v>
      </c>
      <c r="AA1" s="5" t="s">
        <v>41</v>
      </c>
      <c r="AB1" s="5" t="s">
        <v>58</v>
      </c>
      <c r="AC1" s="5" t="s">
        <v>72</v>
      </c>
      <c r="AD1" s="5" t="s">
        <v>28</v>
      </c>
      <c r="AE1" s="5" t="s">
        <v>129</v>
      </c>
      <c r="AF1" s="5" t="s">
        <v>158</v>
      </c>
      <c r="AG1" s="11"/>
      <c r="AH1" s="5" t="s">
        <v>36</v>
      </c>
      <c r="AI1" s="5" t="s">
        <v>37</v>
      </c>
      <c r="AJ1" s="11" t="s">
        <v>23</v>
      </c>
      <c r="AK1" s="11" t="s">
        <v>482</v>
      </c>
      <c r="AL1" s="11" t="s">
        <v>54</v>
      </c>
      <c r="AM1" s="11" t="s">
        <v>66</v>
      </c>
      <c r="AN1" s="5" t="s">
        <v>38</v>
      </c>
      <c r="AO1" s="5" t="s">
        <v>39</v>
      </c>
      <c r="AP1" s="11" t="s">
        <v>24</v>
      </c>
      <c r="AQ1" s="11" t="s">
        <v>25</v>
      </c>
      <c r="AR1" s="11" t="s">
        <v>83</v>
      </c>
      <c r="AS1" s="11" t="s">
        <v>77</v>
      </c>
      <c r="AT1" s="5" t="s">
        <v>40</v>
      </c>
      <c r="AU1" s="11" t="s">
        <v>26</v>
      </c>
      <c r="AV1" s="11" t="s">
        <v>27</v>
      </c>
      <c r="AW1" s="5" t="s">
        <v>41</v>
      </c>
      <c r="AX1" s="5" t="s">
        <v>58</v>
      </c>
      <c r="AY1" s="5" t="s">
        <v>72</v>
      </c>
      <c r="AZ1" s="11" t="s">
        <v>28</v>
      </c>
      <c r="BA1" s="11" t="s">
        <v>129</v>
      </c>
      <c r="BB1" s="11" t="s">
        <v>158</v>
      </c>
    </row>
    <row r="2" spans="1:56" ht="15.9" customHeight="1" x14ac:dyDescent="0.25">
      <c r="A2" s="7" t="str">
        <f>Team!A2</f>
        <v>RACE 1 - Virtual 10k - 24th May - 6th June 2021</v>
      </c>
      <c r="B2" s="7" t="s">
        <v>483</v>
      </c>
      <c r="C2" s="7"/>
      <c r="D2" s="7"/>
      <c r="E2" s="7"/>
      <c r="F2" s="7"/>
      <c r="G2" s="7"/>
      <c r="H2" s="7"/>
      <c r="I2" s="7"/>
      <c r="J2" s="7"/>
      <c r="K2" s="7"/>
      <c r="L2" s="9">
        <f>SUM(SMALL(L$4:L$391,{1,2,3,4,5,6,7,8,9,10,11,12}))</f>
        <v>3952</v>
      </c>
      <c r="M2" s="9">
        <f>SUM(SMALL(M$4:M$391,{1,2,3,4,5,6,7,8,9,10,11,12}))</f>
        <v>1385</v>
      </c>
      <c r="N2" s="9">
        <f>SUM(SMALL(N$4:N$391,{1,2,3,4,5,6,7,8,9,10,11,12}))</f>
        <v>4371</v>
      </c>
      <c r="O2" s="9">
        <f>SUM(SMALL(O$4:O$391,{1,2,3,4,5,6,7,8,9,10,11,12}))</f>
        <v>4524</v>
      </c>
      <c r="P2" s="9">
        <f>SUM(SMALL(P$4:P$391,{1,2,3,4,5,6,7,8,9,10,11,12}))</f>
        <v>1549</v>
      </c>
      <c r="Q2" s="9">
        <f>SUM(SMALL(Q$4:Q$391,{1,2,3,4,5,6,7,8,9,10,11,12}))</f>
        <v>2618</v>
      </c>
      <c r="R2" s="9">
        <f>SUM(SMALL(R$4:R$391,{1,2,3,4,5,6,7,8,9,10,11,12}))</f>
        <v>558</v>
      </c>
      <c r="S2" s="9">
        <f>SUM(SMALL(S$4:S$391,{1,2,3,4,5,6,7,8,9,10,11,12}))</f>
        <v>650</v>
      </c>
      <c r="T2" s="9">
        <f>SUM(SMALL(T$4:T$391,{1,2,3,4,5,6,7,8,9,10,11,12}))</f>
        <v>2610</v>
      </c>
      <c r="U2" s="9">
        <f>SUM(SMALL(U$4:U$391,{1,2,3,4,5,6,7,8,9,10,11,12}))</f>
        <v>4004</v>
      </c>
      <c r="V2" s="9">
        <f>SUM(SMALL(V$4:V$391,{1,2,3,4,5,6,7,8,9,10,11,12}))</f>
        <v>1051</v>
      </c>
      <c r="W2" s="9">
        <f>SUM(SMALL(W$4:W$391,{1,2,3,4,5,6,7,8,9,10,11,12}))</f>
        <v>1996</v>
      </c>
      <c r="X2" s="9">
        <f>SUM(SMALL(X$4:X$391,{1,2,3,4,5,6,7,8,9,10,11,12}))</f>
        <v>805</v>
      </c>
      <c r="Y2" s="9">
        <f>SUM(SMALL(Y$4:Y$391,{1,2,3,4,5,6,7,8,9,10,11,12}))</f>
        <v>2121</v>
      </c>
      <c r="Z2" s="9">
        <f>SUM(SMALL(Z$4:Z$391,{1,2,3,4,5,6,7,8,9,10,11,12}))</f>
        <v>1508</v>
      </c>
      <c r="AA2" s="9">
        <f>SUM(SMALL(AA$4:AA$391,{1,2,3,4,5,6,7,8,9,10,11,12}))</f>
        <v>894</v>
      </c>
      <c r="AB2" s="9">
        <f>SUM(SMALL(AB$4:AB$391,{1,2,3,4,5,6,7,8,9,10,11,12}))</f>
        <v>3092</v>
      </c>
      <c r="AC2" s="9" t="e">
        <f>SUM(SMALL(AC$4:AC$391,{1,2,3,4,5,6,7,8,9,10,11,12}))</f>
        <v>#NUM!</v>
      </c>
      <c r="AD2" s="9">
        <f>SUM(SMALL(AD$4:AD$391,{1,2,3,4,5,6,7,8,9,10,11,12}))</f>
        <v>1040</v>
      </c>
      <c r="AE2" s="9">
        <f>SUM(SMALL(AE$4:AE$391,{1,2,3,4,5,6,7,8,9,10,11,12}))</f>
        <v>888</v>
      </c>
      <c r="AF2" s="9">
        <f>SUM(SMALL(AF$4:AF$391,{1,2,3,4,5,6,7,8,9,10,11,12}))</f>
        <v>1219</v>
      </c>
      <c r="AG2" s="11"/>
      <c r="AH2" s="9">
        <f>SUM(SMALL(AH$4:AH$391,{1,2,3,4,5,6}))</f>
        <v>1515</v>
      </c>
      <c r="AI2" s="9">
        <f>SUM(SMALL(AI$4:AI$391,{1,2,3,4,5,6}))</f>
        <v>357</v>
      </c>
      <c r="AJ2" s="9">
        <f>SUM(SMALL(AJ$4:AJ$391,{1,2,3,4,5,6}))</f>
        <v>1546</v>
      </c>
      <c r="AK2" s="9">
        <f>SUM(SMALL(AK$4:AK$391,{1,2,3,4,5,6}))</f>
        <v>1692</v>
      </c>
      <c r="AL2" s="9">
        <f>SUM(SMALL(AL$4:AL$391,{1,2,3,4,5,6}))</f>
        <v>442</v>
      </c>
      <c r="AM2" s="9">
        <f>SUM(SMALL(AM$4:AM$391,{1,2,3,4,5,6}))</f>
        <v>856</v>
      </c>
      <c r="AN2" s="9">
        <f>SUM(SMALL(AN$4:AN$391,{1,2,3,4,5,6}))</f>
        <v>244</v>
      </c>
      <c r="AO2" s="9">
        <f>SUM(SMALL(AO$4:AO$391,{1,2,3,4,5,6}))</f>
        <v>109</v>
      </c>
      <c r="AP2" s="9">
        <f>SUM(SMALL(AP$4:AP$391,{1,2,3,4,5,6}))</f>
        <v>490</v>
      </c>
      <c r="AQ2" s="9">
        <f>SUM(SMALL(AQ$4:AQ$391,{1,2,3,4,5,6}))</f>
        <v>1451</v>
      </c>
      <c r="AR2" s="9">
        <f>SUM(SMALL(AR$4:AR$391,{1,2,3,4,5,6}))</f>
        <v>312</v>
      </c>
      <c r="AS2" s="9">
        <f>SUM(SMALL(AS$4:AS$391,{1,2,3,4,5,6}))</f>
        <v>370</v>
      </c>
      <c r="AT2" s="9">
        <f>SUM(SMALL(AT$4:AT$391,{1,2,3,4,5,6}))</f>
        <v>162</v>
      </c>
      <c r="AU2" s="9">
        <f>SUM(SMALL(AU$4:AU$391,{1,2,3,4,5,6}))</f>
        <v>553</v>
      </c>
      <c r="AV2" s="9">
        <f>SUM(SMALL(AV$4:AV$391,{1,2,3,4,5,6}))</f>
        <v>428</v>
      </c>
      <c r="AW2" s="9">
        <f>SUM(SMALL(AW$4:AW$391,{1,2,3,4,5,6}))</f>
        <v>173</v>
      </c>
      <c r="AX2" s="9">
        <f>SUM(SMALL(AX$4:AX$391,{1,2,3,4,5,6}))</f>
        <v>981</v>
      </c>
      <c r="AY2" s="9" t="e">
        <f>SUM(SMALL(AY$4:AY$391,{1,2,3,4,5,6}))</f>
        <v>#NUM!</v>
      </c>
      <c r="AZ2" s="9">
        <f>SUM(SMALL(AZ$4:AZ$391,{1,2,3,4,5,6}))</f>
        <v>230</v>
      </c>
      <c r="BA2" s="9">
        <f>SUM(SMALL(BA$4:BA$391,{1,2,3,4,5,6}))</f>
        <v>311</v>
      </c>
      <c r="BB2" s="9">
        <f>SUM(SMALL(BB$4:BB$391,{1,2,3,4,5,6}))</f>
        <v>306</v>
      </c>
    </row>
    <row r="3" spans="1:56" s="4" customFormat="1" ht="15.9" customHeight="1" x14ac:dyDescent="0.25">
      <c r="A3" s="5" t="s">
        <v>19</v>
      </c>
      <c r="B3" s="5" t="s">
        <v>2</v>
      </c>
      <c r="C3" s="4" t="s">
        <v>18</v>
      </c>
      <c r="D3" s="5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9">
        <f>COUNT(SMALL(L$4:L$391,{1,2,3,4,5,6,7,8,9,10,11,12}))</f>
        <v>12</v>
      </c>
      <c r="M3" s="9">
        <f>COUNT(SMALL(M$4:M$391,{1,2,3,4,5,6,7,8,9,10,11,12}))</f>
        <v>12</v>
      </c>
      <c r="N3" s="9">
        <f>COUNT(SMALL(N$4:N$391,{1,2,3,4,5,6,7,8,9,10,11,12}))</f>
        <v>12</v>
      </c>
      <c r="O3" s="9">
        <f>COUNT(SMALL(O$4:O$391,{1,2,3,4,5,6,7,8,9,10,11,12}))</f>
        <v>12</v>
      </c>
      <c r="P3" s="9">
        <f>COUNT(SMALL(P$4:P$391,{1,2,3,4,5,6,7,8,9,10,11,12}))</f>
        <v>12</v>
      </c>
      <c r="Q3" s="9">
        <f>COUNT(SMALL(Q$4:Q$391,{1,2,3,4,5,6,7,8,9,10,11,12}))</f>
        <v>12</v>
      </c>
      <c r="R3" s="9">
        <f>COUNT(SMALL(R$4:R$391,{1,2,3,4,5,6,7,8,9,10,11,12}))</f>
        <v>12</v>
      </c>
      <c r="S3" s="9">
        <f>COUNT(SMALL(S$4:S$391,{1,2,3,4,5,6,7,8,9,10,11,12}))</f>
        <v>12</v>
      </c>
      <c r="T3" s="9">
        <f>COUNT(SMALL(T$4:T$391,{1,2,3,4,5,6,7,8,9,10,11,12}))</f>
        <v>12</v>
      </c>
      <c r="U3" s="9">
        <f>COUNT(SMALL(U$4:U$391,{1,2,3,4,5,6,7,8,9,10,11,12}))</f>
        <v>12</v>
      </c>
      <c r="V3" s="9">
        <f>COUNT(SMALL(V$4:V$391,{1,2,3,4,5,6,7,8,9,10,11,12}))</f>
        <v>12</v>
      </c>
      <c r="W3" s="9">
        <f>COUNT(SMALL(W$4:W$391,{1,2,3,4,5,6,7,8,9,10,11,12}))</f>
        <v>12</v>
      </c>
      <c r="X3" s="9">
        <f>COUNT(SMALL(X$4:X$391,{1,2,3,4,5,6,7,8,9,10,11,12}))</f>
        <v>12</v>
      </c>
      <c r="Y3" s="9">
        <f>COUNT(SMALL(Y$4:Y$391,{1,2,3,4,5,6,7,8,9,10,11,12}))</f>
        <v>12</v>
      </c>
      <c r="Z3" s="9">
        <f>COUNT(SMALL(Z$4:Z$391,{1,2,3,4,5,6,7,8,9,10,11,12}))</f>
        <v>12</v>
      </c>
      <c r="AA3" s="9">
        <f>COUNT(SMALL(AA$4:AA$391,{1,2,3,4,5,6,7,8,9,10,11,12}))</f>
        <v>12</v>
      </c>
      <c r="AB3" s="9">
        <f>COUNT(SMALL(AB$4:AB$391,{1,2,3,4,5,6,7,8,9,10,11,12}))</f>
        <v>12</v>
      </c>
      <c r="AC3" s="9">
        <f>COUNT(SMALL(AC$4:AC$391,{1,2,3,4,5,6,7,8,9,10,11,12}))</f>
        <v>0</v>
      </c>
      <c r="AD3" s="9">
        <f>COUNT(SMALL(AD$4:AD$391,{1,2,3,4,5,6,7,8,9,10,11,12}))</f>
        <v>12</v>
      </c>
      <c r="AE3" s="9">
        <f>COUNT(SMALL(AE$4:AE$391,{1,2,3,4,5,6,7,8,9,10,11,12}))</f>
        <v>12</v>
      </c>
      <c r="AF3" s="9">
        <f>COUNT(SMALL(AF$4:AF$391,{1,2,3,4,5,6,7,8,9,10,11,12}))</f>
        <v>12</v>
      </c>
      <c r="AG3" s="11"/>
      <c r="AH3" s="9">
        <f>COUNT(SMALL(AH$4:AH$391,{1,2,3,4,5,6}))</f>
        <v>6</v>
      </c>
      <c r="AI3" s="9">
        <f>COUNT(SMALL(AI$4:AI$391,{1,2,3,4,5,6}))</f>
        <v>6</v>
      </c>
      <c r="AJ3" s="9">
        <f>COUNT(SMALL(AJ$4:AJ$391,{1,2,3,4,5,6}))</f>
        <v>6</v>
      </c>
      <c r="AK3" s="9">
        <f>COUNT(SMALL(AK$4:AK$391,{1,2,3,4,5,6}))</f>
        <v>6</v>
      </c>
      <c r="AL3" s="9">
        <f>COUNT(SMALL(AL$4:AL$391,{1,2,3,4,5,6}))</f>
        <v>6</v>
      </c>
      <c r="AM3" s="9">
        <f>COUNT(SMALL(AM$4:AM$391,{1,2,3,4,5,6}))</f>
        <v>6</v>
      </c>
      <c r="AN3" s="9">
        <f>COUNT(SMALL(AN$4:AN$391,{1,2,3,4,5,6}))</f>
        <v>6</v>
      </c>
      <c r="AO3" s="9">
        <f>COUNT(SMALL(AO$4:AO$391,{1,2,3,4,5,6}))</f>
        <v>6</v>
      </c>
      <c r="AP3" s="9">
        <f>COUNT(SMALL(AP$4:AP$391,{1,2,3,4,5,6}))</f>
        <v>6</v>
      </c>
      <c r="AQ3" s="9">
        <f>COUNT(SMALL(AQ$4:AQ$391,{1,2,3,4,5,6}))</f>
        <v>6</v>
      </c>
      <c r="AR3" s="9">
        <f>COUNT(SMALL(AR$4:AR$391,{1,2,3,4,5,6}))</f>
        <v>6</v>
      </c>
      <c r="AS3" s="9">
        <f>COUNT(SMALL(AS$4:AS$391,{1,2,3,4,5,6}))</f>
        <v>6</v>
      </c>
      <c r="AT3" s="9">
        <f>COUNT(SMALL(AT$4:AT$391,{1,2,3,4,5,6}))</f>
        <v>6</v>
      </c>
      <c r="AU3" s="9">
        <f>COUNT(SMALL(AU$4:AU$391,{1,2,3,4,5,6}))</f>
        <v>6</v>
      </c>
      <c r="AV3" s="9">
        <f>COUNT(SMALL(AV$4:AV$391,{1,2,3,4,5,6}))</f>
        <v>6</v>
      </c>
      <c r="AW3" s="9">
        <f>COUNT(SMALL(AW$4:AW$391,{1,2,3,4,5,6}))</f>
        <v>6</v>
      </c>
      <c r="AX3" s="9">
        <f>COUNT(SMALL(AX$4:AX$391,{1,2,3,4,5,6}))</f>
        <v>6</v>
      </c>
      <c r="AY3" s="9">
        <f>COUNT(SMALL(AY$4:AY$391,{1,2,3,4,5,6}))</f>
        <v>0</v>
      </c>
      <c r="AZ3" s="9">
        <f>COUNT(SMALL(AZ$4:AZ$391,{1,2,3,4,5,6}))</f>
        <v>6</v>
      </c>
      <c r="BA3" s="9">
        <f>COUNT(SMALL(BA$4:BA$391,{1,2,3,4,5,6}))</f>
        <v>6</v>
      </c>
      <c r="BB3" s="9">
        <f>COUNT(SMALL(BB$4:BB$391,{1,2,3,4,5,6}))</f>
        <v>6</v>
      </c>
    </row>
    <row r="4" spans="1:56" ht="15.9" customHeight="1" x14ac:dyDescent="0.3">
      <c r="A4" s="57">
        <v>1</v>
      </c>
      <c r="B4" s="57">
        <v>1</v>
      </c>
      <c r="C4" s="57"/>
      <c r="D4" s="57"/>
      <c r="E4" s="57"/>
      <c r="F4" s="70">
        <v>2.3321759259259261E-2</v>
      </c>
      <c r="G4" s="71" t="s">
        <v>166</v>
      </c>
      <c r="H4" s="71" t="s">
        <v>241</v>
      </c>
      <c r="I4" s="72" t="s">
        <v>74</v>
      </c>
      <c r="J4" s="72" t="s">
        <v>40</v>
      </c>
      <c r="K4" s="72" t="s"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>
        <f>$B4</f>
        <v>1</v>
      </c>
      <c r="Y4" s="16"/>
      <c r="Z4" s="16"/>
      <c r="AA4" s="16"/>
      <c r="AB4" s="16"/>
      <c r="AC4" s="16"/>
      <c r="AD4" s="16"/>
      <c r="AE4" s="16"/>
      <c r="AF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1:56" ht="15.9" customHeight="1" x14ac:dyDescent="0.3">
      <c r="A5" s="57">
        <v>2</v>
      </c>
      <c r="B5" s="57">
        <v>2</v>
      </c>
      <c r="C5" s="57"/>
      <c r="D5" s="57"/>
      <c r="E5" s="57"/>
      <c r="F5" s="70">
        <v>2.3333333333333334E-2</v>
      </c>
      <c r="G5" s="71" t="s">
        <v>313</v>
      </c>
      <c r="H5" s="71" t="s">
        <v>485</v>
      </c>
      <c r="I5" s="72" t="s">
        <v>74</v>
      </c>
      <c r="J5" s="72" t="s">
        <v>38</v>
      </c>
      <c r="K5" s="73" t="s">
        <v>0</v>
      </c>
      <c r="L5" s="16"/>
      <c r="M5" s="16"/>
      <c r="N5" s="16"/>
      <c r="O5" s="16"/>
      <c r="P5" s="16"/>
      <c r="Q5" s="16"/>
      <c r="R5" s="16">
        <f>$B5</f>
        <v>2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6" ht="15.9" customHeight="1" x14ac:dyDescent="0.3">
      <c r="A6" s="57">
        <v>3</v>
      </c>
      <c r="B6" s="57">
        <v>3</v>
      </c>
      <c r="C6" s="57">
        <v>1</v>
      </c>
      <c r="D6" s="57">
        <v>1</v>
      </c>
      <c r="E6" s="57"/>
      <c r="F6" s="70">
        <v>2.3402777777777783E-2</v>
      </c>
      <c r="G6" s="71" t="s">
        <v>292</v>
      </c>
      <c r="H6" s="71" t="s">
        <v>486</v>
      </c>
      <c r="I6" s="72" t="s">
        <v>358</v>
      </c>
      <c r="J6" s="72" t="s">
        <v>28</v>
      </c>
      <c r="K6" s="72" t="s">
        <v>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>
        <f>$B6</f>
        <v>3</v>
      </c>
      <c r="AE6" s="16"/>
      <c r="AF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>
        <f>$D6</f>
        <v>1</v>
      </c>
      <c r="BA6" s="16"/>
      <c r="BB6" s="16"/>
    </row>
    <row r="7" spans="1:56" ht="15.9" customHeight="1" x14ac:dyDescent="0.3">
      <c r="A7" s="57">
        <v>4</v>
      </c>
      <c r="B7" s="57">
        <v>4</v>
      </c>
      <c r="C7" s="57"/>
      <c r="D7" s="57"/>
      <c r="E7" s="57"/>
      <c r="F7" s="70">
        <v>2.342592592592593E-2</v>
      </c>
      <c r="G7" s="71" t="s">
        <v>268</v>
      </c>
      <c r="H7" s="71" t="s">
        <v>269</v>
      </c>
      <c r="I7" s="72" t="s">
        <v>74</v>
      </c>
      <c r="J7" s="72" t="s">
        <v>41</v>
      </c>
      <c r="K7" s="72" t="s">
        <v>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>
        <f>$B7</f>
        <v>4</v>
      </c>
      <c r="AB7" s="16"/>
      <c r="AC7" s="16"/>
      <c r="AD7" s="16"/>
      <c r="AE7" s="16"/>
      <c r="AF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6" ht="15.9" customHeight="1" x14ac:dyDescent="0.3">
      <c r="A8" s="57">
        <v>5</v>
      </c>
      <c r="B8" s="57">
        <v>5</v>
      </c>
      <c r="C8" s="57"/>
      <c r="D8" s="57"/>
      <c r="E8" s="57"/>
      <c r="F8" s="70">
        <v>2.34375E-2</v>
      </c>
      <c r="G8" s="71" t="s">
        <v>300</v>
      </c>
      <c r="H8" s="71" t="s">
        <v>487</v>
      </c>
      <c r="I8" s="72" t="s">
        <v>74</v>
      </c>
      <c r="J8" s="72" t="s">
        <v>28</v>
      </c>
      <c r="K8" s="72" t="s">
        <v>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f>$B8</f>
        <v>5</v>
      </c>
      <c r="AE8" s="16"/>
      <c r="AF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6" ht="15.9" customHeight="1" x14ac:dyDescent="0.3">
      <c r="A9" s="57">
        <v>193</v>
      </c>
      <c r="B9" s="57">
        <v>6</v>
      </c>
      <c r="C9" s="57"/>
      <c r="D9" s="57"/>
      <c r="E9" s="57"/>
      <c r="F9" s="70">
        <v>2.3483796296296298E-2</v>
      </c>
      <c r="G9" s="71" t="s">
        <v>201</v>
      </c>
      <c r="H9" s="71" t="s">
        <v>265</v>
      </c>
      <c r="I9" s="72" t="s">
        <v>74</v>
      </c>
      <c r="J9" s="72" t="s">
        <v>158</v>
      </c>
      <c r="K9" s="72" t="s">
        <v>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>
        <f>$B9</f>
        <v>6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D9"/>
    </row>
    <row r="10" spans="1:56" ht="15.9" customHeight="1" x14ac:dyDescent="0.3">
      <c r="A10" s="57">
        <v>6</v>
      </c>
      <c r="B10" s="57">
        <v>7</v>
      </c>
      <c r="C10" s="57">
        <v>2</v>
      </c>
      <c r="D10" s="57">
        <v>2</v>
      </c>
      <c r="E10" s="57"/>
      <c r="F10" s="70">
        <v>2.3703703703703703E-2</v>
      </c>
      <c r="G10" s="71" t="s">
        <v>283</v>
      </c>
      <c r="H10" s="71" t="s">
        <v>356</v>
      </c>
      <c r="I10" s="72" t="s">
        <v>358</v>
      </c>
      <c r="J10" s="72" t="s">
        <v>38</v>
      </c>
      <c r="K10" s="73" t="s">
        <v>0</v>
      </c>
      <c r="L10" s="16"/>
      <c r="M10" s="16"/>
      <c r="N10" s="16"/>
      <c r="O10" s="16"/>
      <c r="P10" s="16"/>
      <c r="Q10" s="16"/>
      <c r="R10" s="16">
        <f>$B10</f>
        <v>7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H10" s="16"/>
      <c r="AI10" s="16"/>
      <c r="AJ10" s="16"/>
      <c r="AK10" s="16"/>
      <c r="AL10" s="16"/>
      <c r="AM10" s="16"/>
      <c r="AN10" s="16">
        <f>$D10</f>
        <v>2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6" ht="15.9" customHeight="1" x14ac:dyDescent="0.3">
      <c r="A11" s="57">
        <v>194</v>
      </c>
      <c r="B11" s="57">
        <v>8</v>
      </c>
      <c r="C11" s="57">
        <v>3</v>
      </c>
      <c r="D11" s="57">
        <v>3</v>
      </c>
      <c r="E11" s="57"/>
      <c r="F11" s="70">
        <v>2.3773148148148151E-2</v>
      </c>
      <c r="G11" s="71" t="s">
        <v>275</v>
      </c>
      <c r="H11" s="71" t="s">
        <v>109</v>
      </c>
      <c r="I11" s="72" t="s">
        <v>358</v>
      </c>
      <c r="J11" s="72" t="s">
        <v>27</v>
      </c>
      <c r="K11" s="72" t="s">
        <v>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>$B11</f>
        <v>8</v>
      </c>
      <c r="AA11" s="16"/>
      <c r="AB11" s="16"/>
      <c r="AC11" s="16"/>
      <c r="AD11" s="16"/>
      <c r="AE11" s="16"/>
      <c r="AF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>
        <f>$D11</f>
        <v>3</v>
      </c>
      <c r="AW11" s="16"/>
      <c r="AX11" s="16"/>
      <c r="AY11" s="16"/>
      <c r="AZ11" s="16"/>
      <c r="BA11" s="16"/>
      <c r="BB11" s="16"/>
      <c r="BD11"/>
    </row>
    <row r="12" spans="1:56" ht="15.9" customHeight="1" x14ac:dyDescent="0.3">
      <c r="A12" s="57">
        <v>7</v>
      </c>
      <c r="B12" s="57">
        <v>9</v>
      </c>
      <c r="C12" s="57"/>
      <c r="D12" s="57"/>
      <c r="E12" s="57"/>
      <c r="F12" s="70">
        <v>2.3842592592592596E-2</v>
      </c>
      <c r="G12" s="71" t="s">
        <v>317</v>
      </c>
      <c r="H12" s="71" t="s">
        <v>488</v>
      </c>
      <c r="I12" s="72" t="s">
        <v>74</v>
      </c>
      <c r="J12" s="72" t="s">
        <v>38</v>
      </c>
      <c r="K12" s="73" t="s">
        <v>0</v>
      </c>
      <c r="L12" s="16"/>
      <c r="M12" s="16"/>
      <c r="N12" s="16"/>
      <c r="O12" s="16"/>
      <c r="P12" s="16"/>
      <c r="Q12" s="16"/>
      <c r="R12" s="16">
        <f>$B12</f>
        <v>9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6" ht="15.9" customHeight="1" x14ac:dyDescent="0.3">
      <c r="A13" s="57">
        <v>415</v>
      </c>
      <c r="B13" s="57">
        <v>10</v>
      </c>
      <c r="C13" s="57"/>
      <c r="D13" s="57"/>
      <c r="E13" s="57"/>
      <c r="F13" s="70">
        <v>2.4027777777777776E-2</v>
      </c>
      <c r="G13" s="71" t="s">
        <v>664</v>
      </c>
      <c r="H13" s="71" t="s">
        <v>665</v>
      </c>
      <c r="I13" s="72" t="s">
        <v>74</v>
      </c>
      <c r="J13" s="72" t="s">
        <v>36</v>
      </c>
      <c r="K13" s="72" t="s">
        <v>0</v>
      </c>
      <c r="L13" s="16">
        <f>$B13</f>
        <v>10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D13"/>
    </row>
    <row r="14" spans="1:56" ht="15.9" customHeight="1" x14ac:dyDescent="0.3">
      <c r="A14" s="57">
        <v>8</v>
      </c>
      <c r="B14" s="57">
        <v>11</v>
      </c>
      <c r="C14" s="57">
        <v>4</v>
      </c>
      <c r="D14" s="57">
        <v>4</v>
      </c>
      <c r="E14" s="57"/>
      <c r="F14" s="70">
        <v>2.4560185185185185E-2</v>
      </c>
      <c r="G14" s="71" t="s">
        <v>268</v>
      </c>
      <c r="H14" s="71" t="s">
        <v>375</v>
      </c>
      <c r="I14" s="72" t="s">
        <v>358</v>
      </c>
      <c r="J14" s="72" t="s">
        <v>28</v>
      </c>
      <c r="K14" s="72" t="s">
        <v>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>
        <f>$B14</f>
        <v>11</v>
      </c>
      <c r="AE14" s="16"/>
      <c r="AF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>
        <f>$D14</f>
        <v>4</v>
      </c>
      <c r="BA14" s="16"/>
      <c r="BB14" s="16"/>
    </row>
    <row r="15" spans="1:56" ht="15.9" customHeight="1" x14ac:dyDescent="0.3">
      <c r="A15" s="57">
        <v>9</v>
      </c>
      <c r="B15" s="57">
        <v>12</v>
      </c>
      <c r="C15" s="57"/>
      <c r="D15" s="57"/>
      <c r="E15" s="57"/>
      <c r="F15" s="70">
        <v>2.4652777777777777E-2</v>
      </c>
      <c r="G15" s="71" t="s">
        <v>316</v>
      </c>
      <c r="H15" s="71" t="s">
        <v>489</v>
      </c>
      <c r="I15" s="72" t="s">
        <v>74</v>
      </c>
      <c r="J15" s="72" t="s">
        <v>41</v>
      </c>
      <c r="K15" s="72" t="s">
        <v>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f>$B15</f>
        <v>12</v>
      </c>
      <c r="AB15" s="16"/>
      <c r="AC15" s="16"/>
      <c r="AD15" s="16"/>
      <c r="AE15" s="16"/>
      <c r="AF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6" ht="15.9" customHeight="1" x14ac:dyDescent="0.3">
      <c r="A16" s="57">
        <v>417</v>
      </c>
      <c r="B16" s="57">
        <v>13</v>
      </c>
      <c r="C16" s="57"/>
      <c r="D16" s="57"/>
      <c r="E16" s="57"/>
      <c r="F16" s="70">
        <v>2.4722222222222225E-2</v>
      </c>
      <c r="G16" s="71" t="s">
        <v>277</v>
      </c>
      <c r="H16" s="71" t="s">
        <v>613</v>
      </c>
      <c r="I16" s="72" t="s">
        <v>74</v>
      </c>
      <c r="J16" s="74" t="s">
        <v>54</v>
      </c>
      <c r="K16" s="72" t="s">
        <v>0</v>
      </c>
      <c r="L16" s="16"/>
      <c r="M16" s="16"/>
      <c r="N16" s="16"/>
      <c r="O16" s="16"/>
      <c r="P16" s="16">
        <f>$B16</f>
        <v>13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D16"/>
    </row>
    <row r="17" spans="1:56" ht="15.9" customHeight="1" x14ac:dyDescent="0.3">
      <c r="A17" s="57">
        <v>10</v>
      </c>
      <c r="B17" s="57">
        <v>14</v>
      </c>
      <c r="C17" s="57"/>
      <c r="D17" s="57"/>
      <c r="E17" s="57"/>
      <c r="F17" s="70">
        <v>2.4999999999999998E-2</v>
      </c>
      <c r="G17" s="71" t="s">
        <v>281</v>
      </c>
      <c r="H17" s="71" t="s">
        <v>490</v>
      </c>
      <c r="I17" s="72" t="s">
        <v>74</v>
      </c>
      <c r="J17" s="72" t="s">
        <v>129</v>
      </c>
      <c r="K17" s="72" t="s">
        <v>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>
        <f>$B17</f>
        <v>14</v>
      </c>
      <c r="AF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6" ht="15.9" customHeight="1" x14ac:dyDescent="0.3">
      <c r="A18" s="57">
        <v>11</v>
      </c>
      <c r="B18" s="57">
        <v>15</v>
      </c>
      <c r="C18" s="57"/>
      <c r="D18" s="57"/>
      <c r="E18" s="57"/>
      <c r="F18" s="70">
        <v>2.5104166666666664E-2</v>
      </c>
      <c r="G18" s="71" t="s">
        <v>280</v>
      </c>
      <c r="H18" s="71" t="s">
        <v>182</v>
      </c>
      <c r="I18" s="72" t="s">
        <v>74</v>
      </c>
      <c r="J18" s="72" t="s">
        <v>129</v>
      </c>
      <c r="K18" s="72" t="s">
        <v>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>
        <f>$B18</f>
        <v>15</v>
      </c>
      <c r="AF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6" ht="15.9" customHeight="1" x14ac:dyDescent="0.3">
      <c r="A19" s="57">
        <v>195</v>
      </c>
      <c r="B19" s="57">
        <v>16</v>
      </c>
      <c r="C19" s="57">
        <v>1</v>
      </c>
      <c r="D19" s="57"/>
      <c r="E19" s="57"/>
      <c r="F19" s="70">
        <v>2.521990740740741E-2</v>
      </c>
      <c r="G19" s="71" t="s">
        <v>579</v>
      </c>
      <c r="H19" s="71" t="s">
        <v>580</v>
      </c>
      <c r="I19" s="72" t="s">
        <v>525</v>
      </c>
      <c r="J19" s="72" t="s">
        <v>83</v>
      </c>
      <c r="K19" s="72" t="s">
        <v>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f>$B19</f>
        <v>16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D19"/>
    </row>
    <row r="20" spans="1:56" ht="15.9" customHeight="1" x14ac:dyDescent="0.3">
      <c r="A20" s="57">
        <v>12</v>
      </c>
      <c r="B20" s="57">
        <v>17</v>
      </c>
      <c r="C20" s="57"/>
      <c r="D20" s="57"/>
      <c r="E20" s="57"/>
      <c r="F20" s="70">
        <v>2.5231481481481483E-2</v>
      </c>
      <c r="G20" s="71" t="s">
        <v>201</v>
      </c>
      <c r="H20" s="71" t="s">
        <v>491</v>
      </c>
      <c r="I20" s="72" t="s">
        <v>74</v>
      </c>
      <c r="J20" s="72" t="s">
        <v>26</v>
      </c>
      <c r="K20" s="72" t="s">
        <v>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>
        <f>$B20</f>
        <v>17</v>
      </c>
      <c r="Z20" s="16"/>
      <c r="AA20" s="16"/>
      <c r="AB20" s="16"/>
      <c r="AC20" s="16"/>
      <c r="AD20" s="16"/>
      <c r="AE20" s="16"/>
      <c r="AF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6" ht="15.9" customHeight="1" x14ac:dyDescent="0.3">
      <c r="A21" s="57">
        <v>13</v>
      </c>
      <c r="B21" s="57">
        <v>18</v>
      </c>
      <c r="C21" s="57">
        <v>5</v>
      </c>
      <c r="D21" s="57">
        <v>5</v>
      </c>
      <c r="E21" s="57"/>
      <c r="F21" s="70">
        <v>2.5347222222222219E-2</v>
      </c>
      <c r="G21" s="71" t="s">
        <v>270</v>
      </c>
      <c r="H21" s="71" t="s">
        <v>417</v>
      </c>
      <c r="I21" s="72" t="s">
        <v>358</v>
      </c>
      <c r="J21" s="72" t="s">
        <v>129</v>
      </c>
      <c r="K21" s="72" t="s">
        <v>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>
        <f>$B21</f>
        <v>18</v>
      </c>
      <c r="AF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>
        <f>$D21</f>
        <v>5</v>
      </c>
      <c r="BB21" s="16"/>
    </row>
    <row r="22" spans="1:56" ht="15.9" customHeight="1" x14ac:dyDescent="0.3">
      <c r="A22" s="57">
        <v>14</v>
      </c>
      <c r="B22" s="57">
        <v>19</v>
      </c>
      <c r="C22" s="57"/>
      <c r="D22" s="57"/>
      <c r="E22" s="57"/>
      <c r="F22" s="70">
        <v>2.5428240740740741E-2</v>
      </c>
      <c r="G22" s="71" t="s">
        <v>302</v>
      </c>
      <c r="H22" s="71" t="s">
        <v>303</v>
      </c>
      <c r="I22" s="72" t="s">
        <v>74</v>
      </c>
      <c r="J22" s="72" t="s">
        <v>38</v>
      </c>
      <c r="K22" s="73" t="s">
        <v>0</v>
      </c>
      <c r="L22" s="16"/>
      <c r="M22" s="16"/>
      <c r="N22" s="16"/>
      <c r="O22" s="16"/>
      <c r="P22" s="16"/>
      <c r="Q22" s="16"/>
      <c r="R22" s="16">
        <f>$B22</f>
        <v>19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6" ht="15.9" customHeight="1" x14ac:dyDescent="0.3">
      <c r="A23" s="57">
        <v>196</v>
      </c>
      <c r="B23" s="57">
        <v>20</v>
      </c>
      <c r="C23" s="57"/>
      <c r="D23" s="57"/>
      <c r="E23" s="57"/>
      <c r="F23" s="70">
        <v>2.5462962962962962E-2</v>
      </c>
      <c r="G23" s="71" t="s">
        <v>316</v>
      </c>
      <c r="H23" s="71" t="s">
        <v>131</v>
      </c>
      <c r="I23" s="72" t="s">
        <v>74</v>
      </c>
      <c r="J23" s="72" t="s">
        <v>27</v>
      </c>
      <c r="K23" s="72" t="s">
        <v>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>$B23</f>
        <v>20</v>
      </c>
      <c r="AA23" s="16"/>
      <c r="AB23" s="16"/>
      <c r="AC23" s="16"/>
      <c r="AD23" s="16"/>
      <c r="AE23" s="16"/>
      <c r="AF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D23"/>
    </row>
    <row r="24" spans="1:56" ht="15.9" customHeight="1" x14ac:dyDescent="0.3">
      <c r="A24" s="57">
        <v>197</v>
      </c>
      <c r="B24" s="57">
        <v>20</v>
      </c>
      <c r="C24" s="57">
        <v>6</v>
      </c>
      <c r="D24" s="57">
        <v>6</v>
      </c>
      <c r="E24" s="57"/>
      <c r="F24" s="70">
        <v>2.5462962962962962E-2</v>
      </c>
      <c r="G24" s="71" t="s">
        <v>360</v>
      </c>
      <c r="H24" s="71" t="s">
        <v>361</v>
      </c>
      <c r="I24" s="72" t="s">
        <v>358</v>
      </c>
      <c r="J24" s="72" t="s">
        <v>39</v>
      </c>
      <c r="K24" s="72" t="s">
        <v>0</v>
      </c>
      <c r="L24" s="16"/>
      <c r="M24" s="16"/>
      <c r="N24" s="16"/>
      <c r="O24" s="16"/>
      <c r="P24" s="16"/>
      <c r="Q24" s="16"/>
      <c r="R24" s="16"/>
      <c r="S24" s="16">
        <f>$B24</f>
        <v>20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H24" s="16"/>
      <c r="AI24" s="16"/>
      <c r="AJ24" s="16"/>
      <c r="AK24" s="16"/>
      <c r="AL24" s="16"/>
      <c r="AM24" s="16"/>
      <c r="AN24" s="16"/>
      <c r="AO24" s="16">
        <f>$D24</f>
        <v>6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D24"/>
    </row>
    <row r="25" spans="1:56" ht="15.9" customHeight="1" x14ac:dyDescent="0.3">
      <c r="A25" s="57">
        <v>198</v>
      </c>
      <c r="B25" s="57">
        <v>22</v>
      </c>
      <c r="C25" s="57">
        <v>7</v>
      </c>
      <c r="D25" s="57">
        <v>7</v>
      </c>
      <c r="E25" s="57"/>
      <c r="F25" s="70">
        <v>2.5509259259259259E-2</v>
      </c>
      <c r="G25" s="71" t="s">
        <v>365</v>
      </c>
      <c r="H25" s="71" t="s">
        <v>366</v>
      </c>
      <c r="I25" s="72" t="s">
        <v>358</v>
      </c>
      <c r="J25" s="74" t="s">
        <v>158</v>
      </c>
      <c r="K25" s="72" t="s">
        <v>0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f>$B25</f>
        <v>22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>
        <f>$D25</f>
        <v>7</v>
      </c>
      <c r="BD25"/>
    </row>
    <row r="26" spans="1:56" ht="15.9" customHeight="1" x14ac:dyDescent="0.3">
      <c r="A26" s="57">
        <v>15</v>
      </c>
      <c r="B26" s="57">
        <v>23</v>
      </c>
      <c r="C26" s="57"/>
      <c r="D26" s="57"/>
      <c r="E26" s="57"/>
      <c r="F26" s="70">
        <v>2.5601851851851851E-2</v>
      </c>
      <c r="G26" s="71" t="s">
        <v>406</v>
      </c>
      <c r="H26" s="71" t="s">
        <v>492</v>
      </c>
      <c r="I26" s="72" t="s">
        <v>74</v>
      </c>
      <c r="J26" s="72" t="s">
        <v>129</v>
      </c>
      <c r="K26" s="72" t="s">
        <v>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>
        <f>$B26</f>
        <v>23</v>
      </c>
      <c r="AF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6" ht="15.9" customHeight="1" x14ac:dyDescent="0.3">
      <c r="A27" s="57">
        <v>199</v>
      </c>
      <c r="B27" s="57">
        <v>24</v>
      </c>
      <c r="C27" s="57"/>
      <c r="D27" s="57"/>
      <c r="E27" s="57"/>
      <c r="F27" s="70">
        <v>2.5717592592592594E-2</v>
      </c>
      <c r="G27" s="71" t="s">
        <v>297</v>
      </c>
      <c r="H27" s="71" t="s">
        <v>121</v>
      </c>
      <c r="I27" s="72" t="s">
        <v>74</v>
      </c>
      <c r="J27" s="72" t="s">
        <v>158</v>
      </c>
      <c r="K27" s="72" t="s">
        <v>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f>$B27</f>
        <v>24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D27"/>
    </row>
    <row r="28" spans="1:56" ht="15.9" customHeight="1" x14ac:dyDescent="0.3">
      <c r="A28" s="57">
        <v>201</v>
      </c>
      <c r="B28" s="57">
        <v>25</v>
      </c>
      <c r="C28" s="57">
        <v>8</v>
      </c>
      <c r="D28" s="57">
        <v>8</v>
      </c>
      <c r="E28" s="57"/>
      <c r="F28" s="70">
        <v>2.5752314814814815E-2</v>
      </c>
      <c r="G28" s="71" t="s">
        <v>190</v>
      </c>
      <c r="H28" s="71" t="s">
        <v>364</v>
      </c>
      <c r="I28" s="72" t="s">
        <v>358</v>
      </c>
      <c r="J28" s="72" t="s">
        <v>39</v>
      </c>
      <c r="K28" s="72" t="s">
        <v>0</v>
      </c>
      <c r="L28" s="16"/>
      <c r="M28" s="16"/>
      <c r="N28" s="16"/>
      <c r="O28" s="16"/>
      <c r="P28" s="16"/>
      <c r="Q28" s="16"/>
      <c r="R28" s="16"/>
      <c r="S28" s="16">
        <f>$B28</f>
        <v>25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H28" s="16"/>
      <c r="AI28" s="16"/>
      <c r="AJ28" s="16"/>
      <c r="AK28" s="16"/>
      <c r="AL28" s="16"/>
      <c r="AM28" s="16"/>
      <c r="AN28" s="16"/>
      <c r="AO28" s="16">
        <f>$D28</f>
        <v>8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D28"/>
    </row>
    <row r="29" spans="1:56" ht="15.9" customHeight="1" x14ac:dyDescent="0.3">
      <c r="A29" s="57">
        <v>202</v>
      </c>
      <c r="B29" s="57">
        <v>26</v>
      </c>
      <c r="C29" s="57">
        <v>9</v>
      </c>
      <c r="D29" s="57">
        <v>9</v>
      </c>
      <c r="E29" s="57"/>
      <c r="F29" s="70">
        <v>2.5810185185185183E-2</v>
      </c>
      <c r="G29" s="71" t="s">
        <v>581</v>
      </c>
      <c r="H29" s="71" t="s">
        <v>582</v>
      </c>
      <c r="I29" s="72" t="s">
        <v>358</v>
      </c>
      <c r="J29" s="74" t="s">
        <v>77</v>
      </c>
      <c r="K29" s="72" t="s">
        <v>0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>
        <f>$B29</f>
        <v>26</v>
      </c>
      <c r="X29" s="16"/>
      <c r="Y29" s="16"/>
      <c r="Z29" s="16"/>
      <c r="AA29" s="16"/>
      <c r="AB29" s="16"/>
      <c r="AC29" s="16"/>
      <c r="AD29" s="16"/>
      <c r="AE29" s="16"/>
      <c r="AF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>
        <f>$D29</f>
        <v>9</v>
      </c>
      <c r="AT29" s="16"/>
      <c r="AU29" s="16"/>
      <c r="AV29" s="16"/>
      <c r="AW29" s="16"/>
      <c r="AX29" s="16"/>
      <c r="AY29" s="16"/>
      <c r="AZ29" s="16"/>
      <c r="BA29" s="16"/>
      <c r="BB29" s="16"/>
      <c r="BD29"/>
    </row>
    <row r="30" spans="1:56" ht="15.9" customHeight="1" x14ac:dyDescent="0.3">
      <c r="A30" s="57">
        <v>203</v>
      </c>
      <c r="B30" s="57">
        <v>27</v>
      </c>
      <c r="C30" s="57"/>
      <c r="D30" s="57"/>
      <c r="E30" s="57"/>
      <c r="F30" s="70">
        <v>2.5833333333333333E-2</v>
      </c>
      <c r="G30" s="71" t="s">
        <v>583</v>
      </c>
      <c r="H30" s="71" t="s">
        <v>584</v>
      </c>
      <c r="I30" s="72" t="s">
        <v>74</v>
      </c>
      <c r="J30" s="72" t="s">
        <v>37</v>
      </c>
      <c r="K30" s="72" t="s">
        <v>0</v>
      </c>
      <c r="L30" s="16"/>
      <c r="M30" s="16">
        <f>$B30</f>
        <v>27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D30"/>
    </row>
    <row r="31" spans="1:56" ht="15.9" customHeight="1" x14ac:dyDescent="0.3">
      <c r="A31" s="57">
        <v>418</v>
      </c>
      <c r="B31" s="57">
        <v>29</v>
      </c>
      <c r="C31" s="57">
        <v>11</v>
      </c>
      <c r="D31" s="57">
        <v>11</v>
      </c>
      <c r="E31" s="57"/>
      <c r="F31" s="70">
        <v>2.585648148148148E-2</v>
      </c>
      <c r="G31" s="71" t="s">
        <v>374</v>
      </c>
      <c r="H31" s="71" t="s">
        <v>343</v>
      </c>
      <c r="I31" s="72" t="s">
        <v>358</v>
      </c>
      <c r="J31" s="72" t="s">
        <v>54</v>
      </c>
      <c r="K31" s="72" t="s">
        <v>0</v>
      </c>
      <c r="L31" s="16"/>
      <c r="M31" s="16"/>
      <c r="N31" s="16"/>
      <c r="O31" s="16"/>
      <c r="P31" s="16">
        <f>$B31</f>
        <v>29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>
        <f>$D31</f>
        <v>11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D31"/>
    </row>
    <row r="32" spans="1:56" ht="15.9" customHeight="1" x14ac:dyDescent="0.3">
      <c r="A32" s="57">
        <v>16</v>
      </c>
      <c r="B32" s="57">
        <v>28</v>
      </c>
      <c r="C32" s="57">
        <v>10</v>
      </c>
      <c r="D32" s="57">
        <v>10</v>
      </c>
      <c r="E32" s="57"/>
      <c r="F32" s="70">
        <v>2.585648148148148E-2</v>
      </c>
      <c r="G32" s="71" t="s">
        <v>317</v>
      </c>
      <c r="H32" s="71" t="s">
        <v>124</v>
      </c>
      <c r="I32" s="72" t="s">
        <v>358</v>
      </c>
      <c r="J32" s="72" t="s">
        <v>41</v>
      </c>
      <c r="K32" s="72" t="s">
        <v>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>
        <f>$B32</f>
        <v>28</v>
      </c>
      <c r="AB32" s="16"/>
      <c r="AC32" s="16"/>
      <c r="AD32" s="16"/>
      <c r="AE32" s="16"/>
      <c r="AF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>
        <f>$D32</f>
        <v>10</v>
      </c>
      <c r="AX32" s="16"/>
      <c r="AY32" s="16"/>
      <c r="AZ32" s="16"/>
      <c r="BA32" s="16"/>
      <c r="BB32" s="16"/>
    </row>
    <row r="33" spans="1:56" ht="15.9" customHeight="1" x14ac:dyDescent="0.3">
      <c r="A33" s="57">
        <v>204</v>
      </c>
      <c r="B33" s="57">
        <v>30</v>
      </c>
      <c r="C33" s="57"/>
      <c r="D33" s="57"/>
      <c r="E33" s="57"/>
      <c r="F33" s="70">
        <v>2.5949074074074072E-2</v>
      </c>
      <c r="G33" s="71" t="s">
        <v>277</v>
      </c>
      <c r="H33" s="71" t="s">
        <v>491</v>
      </c>
      <c r="I33" s="72" t="s">
        <v>74</v>
      </c>
      <c r="J33" s="72" t="s">
        <v>27</v>
      </c>
      <c r="K33" s="72" t="s">
        <v>0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>$B33</f>
        <v>30</v>
      </c>
      <c r="AA33" s="16"/>
      <c r="AB33" s="16"/>
      <c r="AC33" s="16"/>
      <c r="AD33" s="16"/>
      <c r="AE33" s="16"/>
      <c r="AF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D33"/>
    </row>
    <row r="34" spans="1:56" ht="15.9" customHeight="1" x14ac:dyDescent="0.3">
      <c r="A34" s="57">
        <v>17</v>
      </c>
      <c r="B34" s="57">
        <v>31</v>
      </c>
      <c r="C34" s="57"/>
      <c r="D34" s="57"/>
      <c r="E34" s="57"/>
      <c r="F34" s="70">
        <v>2.6018518518518521E-2</v>
      </c>
      <c r="G34" s="71" t="s">
        <v>272</v>
      </c>
      <c r="H34" s="71" t="s">
        <v>341</v>
      </c>
      <c r="I34" s="72" t="s">
        <v>74</v>
      </c>
      <c r="J34" s="72" t="s">
        <v>28</v>
      </c>
      <c r="K34" s="72" t="s">
        <v>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>
        <f>$B34</f>
        <v>31</v>
      </c>
      <c r="AE34" s="16"/>
      <c r="AF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6" ht="15.9" customHeight="1" x14ac:dyDescent="0.3">
      <c r="A35" s="57">
        <v>205</v>
      </c>
      <c r="B35" s="57">
        <v>32</v>
      </c>
      <c r="C35" s="57"/>
      <c r="D35" s="57"/>
      <c r="E35" s="57"/>
      <c r="F35" s="70">
        <v>2.6099537037037036E-2</v>
      </c>
      <c r="G35" s="71" t="s">
        <v>423</v>
      </c>
      <c r="H35" s="71" t="s">
        <v>119</v>
      </c>
      <c r="I35" s="72" t="s">
        <v>74</v>
      </c>
      <c r="J35" s="74" t="s">
        <v>77</v>
      </c>
      <c r="K35" s="72" t="s">
        <v>0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>
        <f>$B35</f>
        <v>32</v>
      </c>
      <c r="X35" s="16"/>
      <c r="Y35" s="16"/>
      <c r="Z35" s="16"/>
      <c r="AA35" s="16"/>
      <c r="AB35" s="16"/>
      <c r="AC35" s="16"/>
      <c r="AD35" s="16"/>
      <c r="AE35" s="16"/>
      <c r="AF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D35"/>
    </row>
    <row r="36" spans="1:56" ht="15.9" customHeight="1" x14ac:dyDescent="0.3">
      <c r="A36" s="57">
        <v>18</v>
      </c>
      <c r="B36" s="57">
        <v>32</v>
      </c>
      <c r="C36" s="57">
        <v>1</v>
      </c>
      <c r="D36" s="57">
        <v>12</v>
      </c>
      <c r="E36" s="57"/>
      <c r="F36" s="70">
        <v>2.6099537037037036E-2</v>
      </c>
      <c r="G36" s="71" t="s">
        <v>124</v>
      </c>
      <c r="H36" s="71" t="s">
        <v>362</v>
      </c>
      <c r="I36" s="72" t="s">
        <v>372</v>
      </c>
      <c r="J36" s="72" t="s">
        <v>28</v>
      </c>
      <c r="K36" s="72" t="s">
        <v>0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>
        <f>$B36</f>
        <v>32</v>
      </c>
      <c r="AE36" s="16"/>
      <c r="AF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>
        <f>$D36</f>
        <v>12</v>
      </c>
      <c r="BA36" s="16"/>
      <c r="BB36" s="16"/>
    </row>
    <row r="37" spans="1:56" ht="15.9" customHeight="1" x14ac:dyDescent="0.3">
      <c r="A37" s="57">
        <v>19</v>
      </c>
      <c r="B37" s="57">
        <v>34</v>
      </c>
      <c r="C37" s="57"/>
      <c r="D37" s="57"/>
      <c r="E37" s="57"/>
      <c r="F37" s="70">
        <v>2.6122685185185183E-2</v>
      </c>
      <c r="G37" s="71" t="s">
        <v>289</v>
      </c>
      <c r="H37" s="71" t="s">
        <v>493</v>
      </c>
      <c r="I37" s="72" t="s">
        <v>74</v>
      </c>
      <c r="J37" s="74" t="s">
        <v>129</v>
      </c>
      <c r="K37" s="72" t="s"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>
        <f>$B37</f>
        <v>34</v>
      </c>
      <c r="AF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D37"/>
    </row>
    <row r="38" spans="1:56" ht="15.9" customHeight="1" x14ac:dyDescent="0.3">
      <c r="A38" s="57">
        <v>20</v>
      </c>
      <c r="B38" s="57">
        <v>35</v>
      </c>
      <c r="C38" s="57">
        <v>12</v>
      </c>
      <c r="D38" s="57">
        <v>13</v>
      </c>
      <c r="E38" s="57"/>
      <c r="F38" s="70">
        <v>2.631944444444444E-2</v>
      </c>
      <c r="G38" s="71" t="s">
        <v>290</v>
      </c>
      <c r="H38" s="71" t="s">
        <v>240</v>
      </c>
      <c r="I38" s="72" t="s">
        <v>358</v>
      </c>
      <c r="J38" s="72" t="s">
        <v>26</v>
      </c>
      <c r="K38" s="72" t="s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>
        <f>$B38</f>
        <v>35</v>
      </c>
      <c r="Z38" s="16"/>
      <c r="AA38" s="16"/>
      <c r="AB38" s="16"/>
      <c r="AC38" s="16"/>
      <c r="AD38" s="16"/>
      <c r="AE38" s="16"/>
      <c r="AF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>
        <f>$D38</f>
        <v>13</v>
      </c>
      <c r="AV38" s="16"/>
      <c r="AW38" s="16"/>
      <c r="AX38" s="16"/>
      <c r="AY38" s="16"/>
      <c r="AZ38" s="16"/>
      <c r="BA38" s="16"/>
      <c r="BB38" s="16"/>
      <c r="BD38"/>
    </row>
    <row r="39" spans="1:56" ht="15.9" customHeight="1" x14ac:dyDescent="0.3">
      <c r="A39" s="57">
        <v>206</v>
      </c>
      <c r="B39" s="57">
        <v>36</v>
      </c>
      <c r="C39" s="57">
        <v>3</v>
      </c>
      <c r="D39" s="57">
        <v>15</v>
      </c>
      <c r="E39" s="57"/>
      <c r="F39" s="70">
        <v>2.6516203703703698E-2</v>
      </c>
      <c r="G39" s="71" t="s">
        <v>325</v>
      </c>
      <c r="H39" s="71" t="s">
        <v>585</v>
      </c>
      <c r="I39" s="72" t="s">
        <v>372</v>
      </c>
      <c r="J39" s="72" t="s">
        <v>37</v>
      </c>
      <c r="K39" s="72" t="s">
        <v>0</v>
      </c>
      <c r="L39" s="16"/>
      <c r="M39" s="16">
        <f>$B39</f>
        <v>36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H39" s="16"/>
      <c r="AI39" s="16">
        <f>$D39</f>
        <v>15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D39"/>
    </row>
    <row r="40" spans="1:56" ht="15.9" customHeight="1" x14ac:dyDescent="0.3">
      <c r="A40" s="57">
        <v>21</v>
      </c>
      <c r="B40" s="57">
        <v>36</v>
      </c>
      <c r="C40" s="57">
        <v>2</v>
      </c>
      <c r="D40" s="57">
        <v>14</v>
      </c>
      <c r="E40" s="57"/>
      <c r="F40" s="70">
        <v>2.6516203703703698E-2</v>
      </c>
      <c r="G40" s="71" t="s">
        <v>313</v>
      </c>
      <c r="H40" s="71" t="s">
        <v>494</v>
      </c>
      <c r="I40" s="72" t="s">
        <v>372</v>
      </c>
      <c r="J40" s="72" t="s">
        <v>41</v>
      </c>
      <c r="K40" s="72" t="s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f>$B40</f>
        <v>36</v>
      </c>
      <c r="AB40" s="16"/>
      <c r="AC40" s="16"/>
      <c r="AD40" s="16"/>
      <c r="AE40" s="16"/>
      <c r="AF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>
        <f>$D40</f>
        <v>14</v>
      </c>
      <c r="AX40" s="16"/>
      <c r="AY40" s="16"/>
      <c r="AZ40" s="16"/>
      <c r="BA40" s="16"/>
      <c r="BB40" s="16"/>
      <c r="BD40"/>
    </row>
    <row r="41" spans="1:56" ht="15.9" customHeight="1" x14ac:dyDescent="0.3">
      <c r="A41" s="57">
        <v>22</v>
      </c>
      <c r="B41" s="57">
        <v>38</v>
      </c>
      <c r="C41" s="57"/>
      <c r="D41" s="57"/>
      <c r="E41" s="57"/>
      <c r="F41" s="70">
        <v>2.6620370370370374E-2</v>
      </c>
      <c r="G41" s="71" t="s">
        <v>373</v>
      </c>
      <c r="H41" s="71" t="s">
        <v>495</v>
      </c>
      <c r="I41" s="72" t="s">
        <v>74</v>
      </c>
      <c r="J41" s="72" t="s">
        <v>38</v>
      </c>
      <c r="K41" s="73" t="s">
        <v>0</v>
      </c>
      <c r="L41" s="16"/>
      <c r="M41" s="16"/>
      <c r="N41" s="16"/>
      <c r="O41" s="16"/>
      <c r="P41" s="16"/>
      <c r="Q41" s="16"/>
      <c r="R41" s="16">
        <f>$B41</f>
        <v>38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D41"/>
    </row>
    <row r="42" spans="1:56" ht="15.9" customHeight="1" x14ac:dyDescent="0.3">
      <c r="A42" s="57">
        <v>208</v>
      </c>
      <c r="B42" s="57">
        <v>39</v>
      </c>
      <c r="C42" s="57"/>
      <c r="D42" s="57"/>
      <c r="E42" s="57"/>
      <c r="F42" s="70">
        <v>2.6736111111111113E-2</v>
      </c>
      <c r="G42" s="71" t="s">
        <v>166</v>
      </c>
      <c r="H42" s="71" t="s">
        <v>278</v>
      </c>
      <c r="I42" s="72" t="s">
        <v>74</v>
      </c>
      <c r="J42" s="72" t="s">
        <v>39</v>
      </c>
      <c r="K42" s="72" t="s">
        <v>0</v>
      </c>
      <c r="L42" s="16"/>
      <c r="M42" s="16"/>
      <c r="N42" s="16"/>
      <c r="O42" s="16"/>
      <c r="P42" s="16"/>
      <c r="Q42" s="16"/>
      <c r="R42" s="16"/>
      <c r="S42" s="16">
        <f>$B42</f>
        <v>39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D42"/>
    </row>
    <row r="43" spans="1:56" ht="15.9" customHeight="1" x14ac:dyDescent="0.3">
      <c r="A43" s="57">
        <v>23</v>
      </c>
      <c r="B43" s="57">
        <v>39</v>
      </c>
      <c r="C43" s="57">
        <v>13</v>
      </c>
      <c r="D43" s="57">
        <v>16</v>
      </c>
      <c r="E43" s="57"/>
      <c r="F43" s="70">
        <v>2.6736111111111113E-2</v>
      </c>
      <c r="G43" s="71" t="s">
        <v>294</v>
      </c>
      <c r="H43" s="71" t="s">
        <v>496</v>
      </c>
      <c r="I43" s="72" t="s">
        <v>358</v>
      </c>
      <c r="J43" s="72" t="s">
        <v>40</v>
      </c>
      <c r="K43" s="72" t="s">
        <v>0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>
        <f>$B43</f>
        <v>39</v>
      </c>
      <c r="Y43" s="16"/>
      <c r="Z43" s="16"/>
      <c r="AA43" s="16"/>
      <c r="AB43" s="16"/>
      <c r="AC43" s="16"/>
      <c r="AD43" s="16"/>
      <c r="AE43" s="16"/>
      <c r="AF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>
        <f>$D43</f>
        <v>16</v>
      </c>
      <c r="AU43" s="16"/>
      <c r="AV43" s="16"/>
      <c r="AW43" s="16"/>
      <c r="AX43" s="16"/>
      <c r="AY43" s="16"/>
      <c r="AZ43" s="16"/>
      <c r="BA43" s="16"/>
      <c r="BB43" s="16"/>
      <c r="BD43"/>
    </row>
    <row r="44" spans="1:56" ht="15.9" customHeight="1" x14ac:dyDescent="0.3">
      <c r="A44" s="57">
        <v>210</v>
      </c>
      <c r="B44" s="57">
        <v>41</v>
      </c>
      <c r="C44" s="57">
        <v>14</v>
      </c>
      <c r="D44" s="57">
        <v>17</v>
      </c>
      <c r="E44" s="57"/>
      <c r="F44" s="70">
        <v>2.6747685185185183E-2</v>
      </c>
      <c r="G44" s="71" t="s">
        <v>285</v>
      </c>
      <c r="H44" s="71" t="s">
        <v>377</v>
      </c>
      <c r="I44" s="72" t="s">
        <v>358</v>
      </c>
      <c r="J44" s="72" t="s">
        <v>39</v>
      </c>
      <c r="K44" s="72" t="s">
        <v>0</v>
      </c>
      <c r="L44" s="16"/>
      <c r="M44" s="16"/>
      <c r="N44" s="16"/>
      <c r="O44" s="16"/>
      <c r="P44" s="16"/>
      <c r="Q44" s="16"/>
      <c r="R44" s="16"/>
      <c r="S44" s="16">
        <f>$B44</f>
        <v>41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H44" s="16"/>
      <c r="AI44" s="16"/>
      <c r="AJ44" s="16"/>
      <c r="AK44" s="16"/>
      <c r="AL44" s="16"/>
      <c r="AM44" s="16"/>
      <c r="AN44" s="16"/>
      <c r="AO44" s="16">
        <f>$D44</f>
        <v>17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D44"/>
    </row>
    <row r="45" spans="1:56" ht="15.9" customHeight="1" x14ac:dyDescent="0.3">
      <c r="A45" s="57">
        <v>24</v>
      </c>
      <c r="B45" s="57">
        <v>41</v>
      </c>
      <c r="C45" s="57">
        <v>14</v>
      </c>
      <c r="D45" s="57">
        <v>17</v>
      </c>
      <c r="E45" s="57"/>
      <c r="F45" s="70">
        <v>2.6747685185185183E-2</v>
      </c>
      <c r="G45" s="71" t="s">
        <v>351</v>
      </c>
      <c r="H45" s="71" t="s">
        <v>497</v>
      </c>
      <c r="I45" s="72" t="s">
        <v>358</v>
      </c>
      <c r="J45" s="72" t="s">
        <v>40</v>
      </c>
      <c r="K45" s="72" t="s">
        <v>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f>$B45</f>
        <v>41</v>
      </c>
      <c r="Y45" s="16"/>
      <c r="Z45" s="16"/>
      <c r="AA45" s="16"/>
      <c r="AB45" s="16"/>
      <c r="AC45" s="16"/>
      <c r="AD45" s="16"/>
      <c r="AE45" s="16"/>
      <c r="AF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>
        <f>$D45</f>
        <v>17</v>
      </c>
      <c r="AU45" s="16"/>
      <c r="AV45" s="16"/>
      <c r="AW45" s="16"/>
      <c r="AX45" s="16"/>
      <c r="AY45" s="16"/>
      <c r="AZ45" s="16"/>
      <c r="BA45" s="16"/>
      <c r="BB45" s="16"/>
      <c r="BD45"/>
    </row>
    <row r="46" spans="1:56" ht="15.9" customHeight="1" x14ac:dyDescent="0.3">
      <c r="A46" s="57">
        <v>211</v>
      </c>
      <c r="B46" s="57">
        <v>43</v>
      </c>
      <c r="C46" s="57"/>
      <c r="D46" s="57"/>
      <c r="E46" s="57"/>
      <c r="F46" s="70">
        <v>2.6759259259259257E-2</v>
      </c>
      <c r="G46" s="71" t="s">
        <v>323</v>
      </c>
      <c r="H46" s="71" t="s">
        <v>324</v>
      </c>
      <c r="I46" s="72" t="s">
        <v>74</v>
      </c>
      <c r="J46" s="72" t="s">
        <v>83</v>
      </c>
      <c r="K46" s="72" t="s">
        <v>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f>$B46</f>
        <v>43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D46"/>
    </row>
    <row r="47" spans="1:56" ht="15.9" customHeight="1" x14ac:dyDescent="0.3">
      <c r="A47" s="57">
        <v>212</v>
      </c>
      <c r="B47" s="57">
        <v>43</v>
      </c>
      <c r="C47" s="57">
        <v>16</v>
      </c>
      <c r="D47" s="57">
        <v>19</v>
      </c>
      <c r="E47" s="57"/>
      <c r="F47" s="70">
        <v>2.6759259259259257E-2</v>
      </c>
      <c r="G47" s="71" t="s">
        <v>114</v>
      </c>
      <c r="H47" s="71" t="s">
        <v>426</v>
      </c>
      <c r="I47" s="72" t="s">
        <v>358</v>
      </c>
      <c r="J47" s="74" t="s">
        <v>77</v>
      </c>
      <c r="K47" s="72" t="s">
        <v>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>
        <f>$B47</f>
        <v>43</v>
      </c>
      <c r="X47" s="16"/>
      <c r="Y47" s="16"/>
      <c r="Z47" s="16"/>
      <c r="AA47" s="16"/>
      <c r="AB47" s="16"/>
      <c r="AC47" s="16"/>
      <c r="AD47" s="16"/>
      <c r="AE47" s="16"/>
      <c r="AF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>
        <f>$D47</f>
        <v>19</v>
      </c>
      <c r="AT47" s="16"/>
      <c r="AU47" s="16"/>
      <c r="AV47" s="16"/>
      <c r="AW47" s="16"/>
      <c r="AX47" s="16"/>
      <c r="AY47" s="16"/>
      <c r="AZ47" s="16"/>
      <c r="BA47" s="16"/>
      <c r="BB47" s="16"/>
      <c r="BD47"/>
    </row>
    <row r="48" spans="1:56" ht="15.9" customHeight="1" x14ac:dyDescent="0.3">
      <c r="A48" s="57">
        <v>25</v>
      </c>
      <c r="B48" s="57">
        <v>45</v>
      </c>
      <c r="C48" s="57">
        <v>17</v>
      </c>
      <c r="D48" s="57">
        <v>20</v>
      </c>
      <c r="E48" s="57"/>
      <c r="F48" s="70">
        <v>2.6770833333333331E-2</v>
      </c>
      <c r="G48" s="71" t="s">
        <v>386</v>
      </c>
      <c r="H48" s="71" t="s">
        <v>119</v>
      </c>
      <c r="I48" s="72" t="s">
        <v>358</v>
      </c>
      <c r="J48" s="72" t="s">
        <v>41</v>
      </c>
      <c r="K48" s="72" t="s">
        <v>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>
        <f>$B48</f>
        <v>45</v>
      </c>
      <c r="AB48" s="16"/>
      <c r="AC48" s="16"/>
      <c r="AD48" s="16"/>
      <c r="AE48" s="16"/>
      <c r="AF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>
        <f>$D48</f>
        <v>20</v>
      </c>
      <c r="AX48" s="16"/>
      <c r="AY48" s="16"/>
      <c r="AZ48" s="16"/>
      <c r="BA48" s="16"/>
      <c r="BB48" s="16"/>
      <c r="BD48"/>
    </row>
    <row r="49" spans="1:56" ht="15.9" customHeight="1" x14ac:dyDescent="0.3">
      <c r="A49" s="57">
        <v>422</v>
      </c>
      <c r="B49" s="57">
        <v>46</v>
      </c>
      <c r="C49" s="57">
        <v>18</v>
      </c>
      <c r="D49" s="57">
        <v>21</v>
      </c>
      <c r="E49" s="57"/>
      <c r="F49" s="70">
        <v>2.6840277777777779E-2</v>
      </c>
      <c r="G49" s="71" t="s">
        <v>666</v>
      </c>
      <c r="H49" s="71" t="s">
        <v>667</v>
      </c>
      <c r="I49" s="72" t="s">
        <v>358</v>
      </c>
      <c r="J49" s="72" t="s">
        <v>58</v>
      </c>
      <c r="K49" s="72" t="s">
        <v>0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>
        <f>$B49</f>
        <v>46</v>
      </c>
      <c r="AC49" s="16"/>
      <c r="AD49" s="16"/>
      <c r="AE49" s="16"/>
      <c r="AF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>
        <f>$D49</f>
        <v>21</v>
      </c>
      <c r="AY49" s="16"/>
      <c r="AZ49" s="16"/>
      <c r="BA49" s="16"/>
      <c r="BB49" s="16"/>
      <c r="BD49"/>
    </row>
    <row r="50" spans="1:56" ht="15.9" customHeight="1" x14ac:dyDescent="0.3">
      <c r="A50" s="57">
        <v>213</v>
      </c>
      <c r="B50" s="57">
        <v>47</v>
      </c>
      <c r="C50" s="57">
        <v>19</v>
      </c>
      <c r="D50" s="57">
        <v>22</v>
      </c>
      <c r="E50" s="57"/>
      <c r="F50" s="70">
        <v>2.6863425925925926E-2</v>
      </c>
      <c r="G50" s="71" t="s">
        <v>302</v>
      </c>
      <c r="H50" s="71" t="s">
        <v>586</v>
      </c>
      <c r="I50" s="73" t="s">
        <v>358</v>
      </c>
      <c r="J50" s="74" t="s">
        <v>77</v>
      </c>
      <c r="K50" s="72" t="s">
        <v>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f>$B50</f>
        <v>47</v>
      </c>
      <c r="X50" s="16"/>
      <c r="Y50" s="16"/>
      <c r="Z50" s="16"/>
      <c r="AA50" s="16"/>
      <c r="AB50" s="16"/>
      <c r="AC50" s="16"/>
      <c r="AD50" s="16"/>
      <c r="AE50" s="16"/>
      <c r="AF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>
        <f>$D50</f>
        <v>22</v>
      </c>
      <c r="AT50" s="16"/>
      <c r="AU50" s="16"/>
      <c r="AV50" s="16"/>
      <c r="AW50" s="16"/>
      <c r="AX50" s="16"/>
      <c r="AY50" s="16"/>
      <c r="AZ50" s="16"/>
      <c r="BA50" s="16"/>
      <c r="BB50" s="16"/>
      <c r="BD50"/>
    </row>
    <row r="51" spans="1:56" ht="15.9" customHeight="1" x14ac:dyDescent="0.3">
      <c r="A51" s="57">
        <v>26</v>
      </c>
      <c r="B51" s="57">
        <v>48</v>
      </c>
      <c r="C51" s="57">
        <v>20</v>
      </c>
      <c r="D51" s="57">
        <v>23</v>
      </c>
      <c r="E51" s="57"/>
      <c r="F51" s="70">
        <v>2.6956018518518522E-2</v>
      </c>
      <c r="G51" s="71" t="s">
        <v>307</v>
      </c>
      <c r="H51" s="71" t="s">
        <v>363</v>
      </c>
      <c r="I51" s="72" t="s">
        <v>358</v>
      </c>
      <c r="J51" s="72" t="s">
        <v>129</v>
      </c>
      <c r="K51" s="72" t="s">
        <v>0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>
        <f>$B51</f>
        <v>48</v>
      </c>
      <c r="AF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>
        <f>$D51</f>
        <v>23</v>
      </c>
      <c r="BB51" s="16"/>
      <c r="BD51"/>
    </row>
    <row r="52" spans="1:56" ht="15.9" customHeight="1" x14ac:dyDescent="0.3">
      <c r="A52" s="57">
        <v>214</v>
      </c>
      <c r="B52" s="57">
        <v>49</v>
      </c>
      <c r="C52" s="57">
        <v>21</v>
      </c>
      <c r="D52" s="57">
        <v>24</v>
      </c>
      <c r="E52" s="57"/>
      <c r="F52" s="70">
        <v>2.6967592592592595E-2</v>
      </c>
      <c r="G52" s="71" t="s">
        <v>337</v>
      </c>
      <c r="H52" s="71" t="s">
        <v>466</v>
      </c>
      <c r="I52" s="72" t="s">
        <v>358</v>
      </c>
      <c r="J52" s="72" t="s">
        <v>39</v>
      </c>
      <c r="K52" s="72" t="s">
        <v>0</v>
      </c>
      <c r="L52" s="16"/>
      <c r="M52" s="16"/>
      <c r="N52" s="16"/>
      <c r="O52" s="16"/>
      <c r="P52" s="16"/>
      <c r="Q52" s="16"/>
      <c r="R52" s="16"/>
      <c r="S52" s="16">
        <f>$B52</f>
        <v>49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H52" s="16"/>
      <c r="AI52" s="16"/>
      <c r="AJ52" s="16"/>
      <c r="AK52" s="16"/>
      <c r="AL52" s="16"/>
      <c r="AM52" s="16"/>
      <c r="AN52" s="16"/>
      <c r="AO52" s="16">
        <f>$D52</f>
        <v>24</v>
      </c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D52"/>
    </row>
    <row r="53" spans="1:56" ht="15.9" customHeight="1" x14ac:dyDescent="0.3">
      <c r="A53" s="57">
        <v>27</v>
      </c>
      <c r="B53" s="57">
        <v>50</v>
      </c>
      <c r="C53" s="57">
        <v>22</v>
      </c>
      <c r="D53" s="57">
        <v>25</v>
      </c>
      <c r="E53" s="57"/>
      <c r="F53" s="70">
        <v>2.6979166666666669E-2</v>
      </c>
      <c r="G53" s="71" t="s">
        <v>266</v>
      </c>
      <c r="H53" s="71" t="s">
        <v>498</v>
      </c>
      <c r="I53" s="72" t="s">
        <v>358</v>
      </c>
      <c r="J53" s="72" t="s">
        <v>40</v>
      </c>
      <c r="K53" s="72" t="s">
        <v>0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f>$B53</f>
        <v>50</v>
      </c>
      <c r="Y53" s="16"/>
      <c r="Z53" s="16"/>
      <c r="AA53" s="16"/>
      <c r="AB53" s="16"/>
      <c r="AC53" s="16"/>
      <c r="AD53" s="16"/>
      <c r="AE53" s="16"/>
      <c r="AF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>
        <f>$D53</f>
        <v>25</v>
      </c>
      <c r="AU53" s="16"/>
      <c r="AV53" s="16"/>
      <c r="AW53" s="16"/>
      <c r="AX53" s="16"/>
      <c r="AY53" s="16"/>
      <c r="AZ53" s="16"/>
      <c r="BA53" s="16"/>
      <c r="BB53" s="16"/>
      <c r="BD53"/>
    </row>
    <row r="54" spans="1:56" ht="15.9" customHeight="1" x14ac:dyDescent="0.3">
      <c r="A54" s="57">
        <v>216</v>
      </c>
      <c r="B54" s="57">
        <v>51</v>
      </c>
      <c r="C54" s="57">
        <v>4</v>
      </c>
      <c r="D54" s="57">
        <v>26</v>
      </c>
      <c r="E54" s="57"/>
      <c r="F54" s="70">
        <v>2.7060185185185187E-2</v>
      </c>
      <c r="G54" s="71" t="s">
        <v>385</v>
      </c>
      <c r="H54" s="71" t="s">
        <v>312</v>
      </c>
      <c r="I54" s="72" t="s">
        <v>372</v>
      </c>
      <c r="J54" s="72" t="s">
        <v>39</v>
      </c>
      <c r="K54" s="72" t="s">
        <v>0</v>
      </c>
      <c r="L54" s="16"/>
      <c r="M54" s="16"/>
      <c r="N54" s="16"/>
      <c r="O54" s="16"/>
      <c r="P54" s="16"/>
      <c r="Q54" s="16"/>
      <c r="R54" s="16"/>
      <c r="S54" s="16">
        <f>$B54</f>
        <v>51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H54" s="16"/>
      <c r="AI54" s="16"/>
      <c r="AJ54" s="16"/>
      <c r="AK54" s="16"/>
      <c r="AL54" s="16"/>
      <c r="AM54" s="16"/>
      <c r="AN54" s="16"/>
      <c r="AO54" s="16">
        <f>$D54</f>
        <v>26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D54"/>
    </row>
    <row r="55" spans="1:56" ht="15.9" customHeight="1" x14ac:dyDescent="0.3">
      <c r="A55" s="57">
        <v>28</v>
      </c>
      <c r="B55" s="57">
        <v>52</v>
      </c>
      <c r="C55" s="57"/>
      <c r="D55" s="57"/>
      <c r="E55" s="57"/>
      <c r="F55" s="70">
        <v>2.7129629629629632E-2</v>
      </c>
      <c r="G55" s="71" t="s">
        <v>264</v>
      </c>
      <c r="H55" s="71" t="s">
        <v>499</v>
      </c>
      <c r="I55" s="72" t="s">
        <v>74</v>
      </c>
      <c r="J55" s="72" t="s">
        <v>38</v>
      </c>
      <c r="K55" s="73" t="s">
        <v>0</v>
      </c>
      <c r="L55" s="16"/>
      <c r="M55" s="16"/>
      <c r="N55" s="16"/>
      <c r="O55" s="16"/>
      <c r="P55" s="16"/>
      <c r="Q55" s="16"/>
      <c r="R55" s="16">
        <f>$B55</f>
        <v>52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D55"/>
    </row>
    <row r="56" spans="1:56" ht="15.9" customHeight="1" x14ac:dyDescent="0.3">
      <c r="A56" s="57">
        <v>29</v>
      </c>
      <c r="B56" s="57">
        <v>53</v>
      </c>
      <c r="C56" s="57">
        <v>23</v>
      </c>
      <c r="D56" s="57">
        <v>27</v>
      </c>
      <c r="E56" s="57"/>
      <c r="F56" s="70">
        <v>2.7141203703703706E-2</v>
      </c>
      <c r="G56" s="71" t="s">
        <v>333</v>
      </c>
      <c r="H56" s="71" t="s">
        <v>311</v>
      </c>
      <c r="I56" s="72" t="s">
        <v>358</v>
      </c>
      <c r="J56" s="72" t="s">
        <v>40</v>
      </c>
      <c r="K56" s="72" t="s">
        <v>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>
        <f>$B56</f>
        <v>53</v>
      </c>
      <c r="Y56" s="16"/>
      <c r="Z56" s="16"/>
      <c r="AA56" s="16"/>
      <c r="AB56" s="16"/>
      <c r="AC56" s="16"/>
      <c r="AD56" s="16"/>
      <c r="AE56" s="16"/>
      <c r="AF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>
        <f>$D56</f>
        <v>27</v>
      </c>
      <c r="AU56" s="16"/>
      <c r="AV56" s="16"/>
      <c r="AW56" s="16"/>
      <c r="AX56" s="16"/>
      <c r="AY56" s="16"/>
      <c r="AZ56" s="16"/>
      <c r="BA56" s="16"/>
      <c r="BB56" s="16"/>
      <c r="BD56"/>
    </row>
    <row r="57" spans="1:56" ht="15.9" customHeight="1" x14ac:dyDescent="0.3">
      <c r="A57" s="57">
        <v>30</v>
      </c>
      <c r="B57" s="57">
        <v>54</v>
      </c>
      <c r="C57" s="57"/>
      <c r="D57" s="57"/>
      <c r="E57" s="57"/>
      <c r="F57" s="70">
        <v>2.7222222222222228E-2</v>
      </c>
      <c r="G57" s="71" t="s">
        <v>280</v>
      </c>
      <c r="H57" s="71" t="s">
        <v>500</v>
      </c>
      <c r="I57" s="72" t="s">
        <v>74</v>
      </c>
      <c r="J57" s="72" t="s">
        <v>129</v>
      </c>
      <c r="K57" s="72" t="s">
        <v>0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>
        <f>$B57</f>
        <v>54</v>
      </c>
      <c r="AF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D57"/>
    </row>
    <row r="58" spans="1:56" ht="15.9" customHeight="1" x14ac:dyDescent="0.3">
      <c r="A58" s="57">
        <v>217</v>
      </c>
      <c r="B58" s="57">
        <v>55</v>
      </c>
      <c r="C58" s="57">
        <v>24</v>
      </c>
      <c r="D58" s="57">
        <v>28</v>
      </c>
      <c r="E58" s="57"/>
      <c r="F58" s="70">
        <v>2.7245370370370368E-2</v>
      </c>
      <c r="G58" s="71" t="s">
        <v>587</v>
      </c>
      <c r="H58" s="71" t="s">
        <v>455</v>
      </c>
      <c r="I58" s="72" t="s">
        <v>358</v>
      </c>
      <c r="J58" s="72" t="s">
        <v>39</v>
      </c>
      <c r="K58" s="72" t="s">
        <v>0</v>
      </c>
      <c r="L58" s="16"/>
      <c r="M58" s="16"/>
      <c r="N58" s="16"/>
      <c r="O58" s="16"/>
      <c r="P58" s="16"/>
      <c r="Q58" s="16"/>
      <c r="R58" s="16"/>
      <c r="S58" s="16">
        <f>$B58</f>
        <v>55</v>
      </c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H58" s="16"/>
      <c r="AI58" s="16"/>
      <c r="AJ58" s="16"/>
      <c r="AK58" s="16"/>
      <c r="AL58" s="16"/>
      <c r="AM58" s="16"/>
      <c r="AN58" s="16"/>
      <c r="AO58" s="16">
        <f>$D58</f>
        <v>28</v>
      </c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D58"/>
    </row>
    <row r="59" spans="1:56" ht="15.9" customHeight="1" x14ac:dyDescent="0.3">
      <c r="A59" s="57">
        <v>31</v>
      </c>
      <c r="B59" s="57">
        <v>56</v>
      </c>
      <c r="C59" s="57"/>
      <c r="D59" s="57"/>
      <c r="E59" s="57"/>
      <c r="F59" s="70">
        <v>2.7314814814814816E-2</v>
      </c>
      <c r="G59" s="71" t="s">
        <v>200</v>
      </c>
      <c r="H59" s="71" t="s">
        <v>501</v>
      </c>
      <c r="I59" s="72" t="s">
        <v>74</v>
      </c>
      <c r="J59" s="72" t="s">
        <v>28</v>
      </c>
      <c r="K59" s="72" t="s">
        <v>0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>
        <f>$B59</f>
        <v>56</v>
      </c>
      <c r="AE59" s="16"/>
      <c r="AF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D59"/>
    </row>
    <row r="60" spans="1:56" ht="15.9" customHeight="1" x14ac:dyDescent="0.3">
      <c r="A60" s="57">
        <v>424</v>
      </c>
      <c r="B60" s="57">
        <v>57</v>
      </c>
      <c r="C60" s="57"/>
      <c r="D60" s="57"/>
      <c r="E60" s="57"/>
      <c r="F60" s="70">
        <v>2.7349537037037037E-2</v>
      </c>
      <c r="G60" s="71" t="s">
        <v>668</v>
      </c>
      <c r="H60" s="71" t="s">
        <v>669</v>
      </c>
      <c r="I60" s="72" t="s">
        <v>74</v>
      </c>
      <c r="J60" s="72" t="s">
        <v>54</v>
      </c>
      <c r="K60" s="72" t="s">
        <v>0</v>
      </c>
      <c r="L60" s="16"/>
      <c r="M60" s="16"/>
      <c r="N60" s="16"/>
      <c r="O60" s="16"/>
      <c r="P60" s="16">
        <f>$B60</f>
        <v>57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D60"/>
    </row>
    <row r="61" spans="1:56" ht="15.9" customHeight="1" x14ac:dyDescent="0.3">
      <c r="A61" s="57">
        <v>218</v>
      </c>
      <c r="B61" s="57">
        <v>58</v>
      </c>
      <c r="C61" s="57">
        <v>25</v>
      </c>
      <c r="D61" s="57">
        <v>29</v>
      </c>
      <c r="E61" s="57"/>
      <c r="F61" s="70">
        <v>2.7384259259259257E-2</v>
      </c>
      <c r="G61" s="71" t="s">
        <v>114</v>
      </c>
      <c r="H61" s="71" t="s">
        <v>367</v>
      </c>
      <c r="I61" s="72" t="s">
        <v>358</v>
      </c>
      <c r="J61" s="72" t="s">
        <v>39</v>
      </c>
      <c r="K61" s="72" t="s">
        <v>0</v>
      </c>
      <c r="L61" s="16"/>
      <c r="M61" s="16"/>
      <c r="N61" s="16"/>
      <c r="O61" s="16"/>
      <c r="P61" s="16"/>
      <c r="Q61" s="16"/>
      <c r="R61" s="16"/>
      <c r="S61" s="16">
        <f>$B61</f>
        <v>58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H61" s="16"/>
      <c r="AI61" s="16"/>
      <c r="AJ61" s="16"/>
      <c r="AK61" s="16"/>
      <c r="AL61" s="16"/>
      <c r="AM61" s="16"/>
      <c r="AN61" s="16"/>
      <c r="AO61" s="16">
        <f>$D61</f>
        <v>29</v>
      </c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D61"/>
    </row>
    <row r="62" spans="1:56" ht="15.9" customHeight="1" x14ac:dyDescent="0.3">
      <c r="A62" s="57">
        <v>425</v>
      </c>
      <c r="B62" s="57">
        <v>59</v>
      </c>
      <c r="C62" s="57"/>
      <c r="D62" s="57"/>
      <c r="E62" s="57"/>
      <c r="F62" s="70">
        <v>2.7407407407407408E-2</v>
      </c>
      <c r="G62" s="71" t="s">
        <v>308</v>
      </c>
      <c r="H62" s="71" t="s">
        <v>670</v>
      </c>
      <c r="I62" s="72" t="s">
        <v>74</v>
      </c>
      <c r="J62" s="72" t="s">
        <v>24</v>
      </c>
      <c r="K62" s="72" t="s">
        <v>0</v>
      </c>
      <c r="L62" s="16"/>
      <c r="M62" s="16"/>
      <c r="N62" s="16"/>
      <c r="O62" s="16"/>
      <c r="P62" s="16"/>
      <c r="Q62" s="16"/>
      <c r="R62" s="16"/>
      <c r="S62" s="16"/>
      <c r="T62" s="16">
        <f>$B62</f>
        <v>59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D62"/>
    </row>
    <row r="63" spans="1:56" ht="15.9" customHeight="1" x14ac:dyDescent="0.3">
      <c r="A63" s="57">
        <v>219</v>
      </c>
      <c r="B63" s="57">
        <v>60</v>
      </c>
      <c r="C63" s="57">
        <v>26</v>
      </c>
      <c r="D63" s="57">
        <v>30</v>
      </c>
      <c r="E63" s="57"/>
      <c r="F63" s="70">
        <v>2.7418981481481485E-2</v>
      </c>
      <c r="G63" s="71" t="s">
        <v>279</v>
      </c>
      <c r="H63" s="71" t="s">
        <v>588</v>
      </c>
      <c r="I63" s="72" t="s">
        <v>358</v>
      </c>
      <c r="J63" s="72" t="s">
        <v>83</v>
      </c>
      <c r="K63" s="72" t="s">
        <v>0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f>$B63</f>
        <v>60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>
        <f>$D63</f>
        <v>30</v>
      </c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D63"/>
    </row>
    <row r="64" spans="1:56" ht="15.9" customHeight="1" x14ac:dyDescent="0.3">
      <c r="A64" s="57">
        <v>221</v>
      </c>
      <c r="B64" s="57">
        <v>61</v>
      </c>
      <c r="C64" s="57"/>
      <c r="D64" s="57"/>
      <c r="E64" s="57"/>
      <c r="F64" s="70">
        <v>2.7453703703703702E-2</v>
      </c>
      <c r="G64" s="71" t="s">
        <v>307</v>
      </c>
      <c r="H64" s="71" t="s">
        <v>336</v>
      </c>
      <c r="I64" s="72" t="s">
        <v>74</v>
      </c>
      <c r="J64" s="72" t="s">
        <v>83</v>
      </c>
      <c r="K64" s="72" t="s">
        <v>0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f>$B64</f>
        <v>61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D64"/>
    </row>
    <row r="65" spans="1:56" ht="15.9" customHeight="1" x14ac:dyDescent="0.3">
      <c r="A65" s="57">
        <v>32</v>
      </c>
      <c r="B65" s="57">
        <v>62</v>
      </c>
      <c r="C65" s="57">
        <v>27</v>
      </c>
      <c r="D65" s="57">
        <v>31</v>
      </c>
      <c r="E65" s="57"/>
      <c r="F65" s="70">
        <v>2.7465277777777772E-2</v>
      </c>
      <c r="G65" s="71" t="s">
        <v>292</v>
      </c>
      <c r="H65" s="71" t="s">
        <v>502</v>
      </c>
      <c r="I65" s="72" t="s">
        <v>358</v>
      </c>
      <c r="J65" s="72" t="s">
        <v>38</v>
      </c>
      <c r="K65" s="72" t="s">
        <v>0</v>
      </c>
      <c r="L65" s="16"/>
      <c r="M65" s="16"/>
      <c r="N65" s="16"/>
      <c r="O65" s="16"/>
      <c r="P65" s="16"/>
      <c r="Q65" s="16"/>
      <c r="R65" s="16">
        <f>$B65</f>
        <v>62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6"/>
      <c r="AI65" s="16"/>
      <c r="AJ65" s="16"/>
      <c r="AK65" s="16"/>
      <c r="AL65" s="16"/>
      <c r="AM65" s="16"/>
      <c r="AN65" s="16">
        <f>$D65</f>
        <v>31</v>
      </c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D65"/>
    </row>
    <row r="66" spans="1:56" ht="15.9" customHeight="1" x14ac:dyDescent="0.3">
      <c r="A66" s="57">
        <v>426</v>
      </c>
      <c r="B66" s="57">
        <v>63</v>
      </c>
      <c r="C66" s="57"/>
      <c r="D66" s="57"/>
      <c r="E66" s="57"/>
      <c r="F66" s="70">
        <v>2.7557870370370368E-2</v>
      </c>
      <c r="G66" s="71" t="s">
        <v>310</v>
      </c>
      <c r="H66" s="71" t="s">
        <v>671</v>
      </c>
      <c r="I66" s="73" t="s">
        <v>74</v>
      </c>
      <c r="J66" s="72" t="s">
        <v>66</v>
      </c>
      <c r="K66" s="72" t="s">
        <v>0</v>
      </c>
      <c r="L66" s="16"/>
      <c r="M66" s="16"/>
      <c r="N66" s="16"/>
      <c r="O66" s="16"/>
      <c r="P66" s="16"/>
      <c r="Q66" s="16">
        <f>$B66</f>
        <v>63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D66"/>
    </row>
    <row r="67" spans="1:56" ht="15.9" customHeight="1" x14ac:dyDescent="0.3">
      <c r="A67" s="57">
        <v>33</v>
      </c>
      <c r="B67" s="57">
        <v>64</v>
      </c>
      <c r="C67" s="57"/>
      <c r="D67" s="57"/>
      <c r="E67" s="57"/>
      <c r="F67" s="70">
        <v>2.7604166666666666E-2</v>
      </c>
      <c r="G67" s="71" t="s">
        <v>306</v>
      </c>
      <c r="H67" s="71" t="s">
        <v>503</v>
      </c>
      <c r="I67" s="72" t="s">
        <v>74</v>
      </c>
      <c r="J67" s="72" t="s">
        <v>38</v>
      </c>
      <c r="K67" s="73" t="s">
        <v>0</v>
      </c>
      <c r="L67" s="16"/>
      <c r="M67" s="16"/>
      <c r="N67" s="16"/>
      <c r="O67" s="16"/>
      <c r="P67" s="16"/>
      <c r="Q67" s="16"/>
      <c r="R67" s="16">
        <f>$B67</f>
        <v>64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D67"/>
    </row>
    <row r="68" spans="1:56" ht="15.9" customHeight="1" x14ac:dyDescent="0.3">
      <c r="A68" s="57">
        <v>222</v>
      </c>
      <c r="B68" s="57">
        <v>65</v>
      </c>
      <c r="C68" s="57">
        <v>1</v>
      </c>
      <c r="D68" s="57">
        <v>32</v>
      </c>
      <c r="E68" s="57"/>
      <c r="F68" s="70">
        <v>2.7673611111111111E-2</v>
      </c>
      <c r="G68" s="71" t="s">
        <v>114</v>
      </c>
      <c r="H68" s="71" t="s">
        <v>231</v>
      </c>
      <c r="I68" s="72" t="s">
        <v>401</v>
      </c>
      <c r="J68" s="72" t="s">
        <v>158</v>
      </c>
      <c r="K68" s="72" t="s">
        <v>0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>
        <f>$B68</f>
        <v>65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>
        <f>$D68</f>
        <v>32</v>
      </c>
      <c r="BD68"/>
    </row>
    <row r="69" spans="1:56" ht="15.9" customHeight="1" x14ac:dyDescent="0.3">
      <c r="A69" s="57">
        <v>427</v>
      </c>
      <c r="B69" s="57">
        <v>66</v>
      </c>
      <c r="C69" s="57">
        <v>28</v>
      </c>
      <c r="D69" s="57">
        <v>33</v>
      </c>
      <c r="E69" s="57"/>
      <c r="F69" s="70">
        <v>2.7754629629629629E-2</v>
      </c>
      <c r="G69" s="71" t="s">
        <v>384</v>
      </c>
      <c r="H69" s="71" t="s">
        <v>672</v>
      </c>
      <c r="I69" s="72" t="s">
        <v>358</v>
      </c>
      <c r="J69" s="72" t="s">
        <v>24</v>
      </c>
      <c r="K69" s="72" t="s">
        <v>0</v>
      </c>
      <c r="L69" s="16"/>
      <c r="M69" s="16"/>
      <c r="N69" s="16"/>
      <c r="O69" s="16"/>
      <c r="P69" s="16"/>
      <c r="Q69" s="16"/>
      <c r="R69" s="16"/>
      <c r="S69" s="16"/>
      <c r="T69" s="16">
        <f>$B69</f>
        <v>66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H69" s="16"/>
      <c r="AI69" s="16"/>
      <c r="AJ69" s="16"/>
      <c r="AK69" s="16"/>
      <c r="AL69" s="16"/>
      <c r="AM69" s="16"/>
      <c r="AN69" s="16"/>
      <c r="AO69" s="16"/>
      <c r="AP69" s="16">
        <f>$D69</f>
        <v>33</v>
      </c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D69"/>
    </row>
    <row r="70" spans="1:56" ht="15.9" customHeight="1" x14ac:dyDescent="0.3">
      <c r="A70" s="57">
        <v>224</v>
      </c>
      <c r="B70" s="57">
        <v>67</v>
      </c>
      <c r="C70" s="57"/>
      <c r="D70" s="57"/>
      <c r="E70" s="57"/>
      <c r="F70" s="70">
        <v>2.7766203703703706E-2</v>
      </c>
      <c r="G70" s="71" t="s">
        <v>283</v>
      </c>
      <c r="H70" s="71" t="s">
        <v>284</v>
      </c>
      <c r="I70" s="72" t="s">
        <v>74</v>
      </c>
      <c r="J70" s="72" t="s">
        <v>39</v>
      </c>
      <c r="K70" s="72" t="s">
        <v>0</v>
      </c>
      <c r="L70" s="16"/>
      <c r="M70" s="16"/>
      <c r="N70" s="16"/>
      <c r="O70" s="16"/>
      <c r="P70" s="16"/>
      <c r="Q70" s="16"/>
      <c r="R70" s="16"/>
      <c r="S70" s="16">
        <f>$B70</f>
        <v>67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D70"/>
    </row>
    <row r="71" spans="1:56" ht="15.9" customHeight="1" x14ac:dyDescent="0.3">
      <c r="A71" s="57">
        <v>34</v>
      </c>
      <c r="B71" s="57">
        <v>68</v>
      </c>
      <c r="C71" s="57"/>
      <c r="D71" s="57"/>
      <c r="E71" s="57"/>
      <c r="F71" s="70">
        <v>2.7777777777777776E-2</v>
      </c>
      <c r="G71" s="71" t="s">
        <v>316</v>
      </c>
      <c r="H71" s="71" t="s">
        <v>504</v>
      </c>
      <c r="I71" s="72" t="s">
        <v>74</v>
      </c>
      <c r="J71" s="72" t="s">
        <v>38</v>
      </c>
      <c r="K71" s="73" t="s">
        <v>0</v>
      </c>
      <c r="L71" s="16"/>
      <c r="M71" s="16"/>
      <c r="N71" s="16"/>
      <c r="O71" s="16"/>
      <c r="P71" s="16"/>
      <c r="Q71" s="16"/>
      <c r="R71" s="16">
        <f>$B71</f>
        <v>68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D71"/>
    </row>
    <row r="72" spans="1:56" ht="15.9" customHeight="1" x14ac:dyDescent="0.3">
      <c r="A72" s="57">
        <v>225</v>
      </c>
      <c r="B72" s="57">
        <v>68</v>
      </c>
      <c r="C72" s="57">
        <v>29</v>
      </c>
      <c r="D72" s="57">
        <v>34</v>
      </c>
      <c r="E72" s="57"/>
      <c r="F72" s="70">
        <v>2.7777777777777776E-2</v>
      </c>
      <c r="G72" s="71" t="s">
        <v>365</v>
      </c>
      <c r="H72" s="71" t="s">
        <v>200</v>
      </c>
      <c r="I72" s="72" t="s">
        <v>358</v>
      </c>
      <c r="J72" s="72" t="s">
        <v>158</v>
      </c>
      <c r="K72" s="72" t="s">
        <v>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>
        <f>$B72</f>
        <v>68</v>
      </c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>
        <f>$D72</f>
        <v>34</v>
      </c>
      <c r="BD72"/>
    </row>
    <row r="73" spans="1:56" ht="15.9" customHeight="1" x14ac:dyDescent="0.3">
      <c r="A73" s="57">
        <v>35</v>
      </c>
      <c r="B73" s="57">
        <v>68</v>
      </c>
      <c r="C73" s="57">
        <v>5</v>
      </c>
      <c r="D73" s="57">
        <v>34</v>
      </c>
      <c r="E73" s="57"/>
      <c r="F73" s="70">
        <v>2.7777777777777776E-2</v>
      </c>
      <c r="G73" s="71" t="s">
        <v>286</v>
      </c>
      <c r="H73" s="71" t="s">
        <v>389</v>
      </c>
      <c r="I73" s="72" t="s">
        <v>372</v>
      </c>
      <c r="J73" s="72" t="s">
        <v>28</v>
      </c>
      <c r="K73" s="72" t="s">
        <v>0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>
        <f>$B73</f>
        <v>68</v>
      </c>
      <c r="AE73" s="16"/>
      <c r="AF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>
        <f>$D73</f>
        <v>34</v>
      </c>
      <c r="BA73" s="16"/>
      <c r="BB73" s="16"/>
      <c r="BD73"/>
    </row>
    <row r="74" spans="1:56" ht="15.9" customHeight="1" x14ac:dyDescent="0.3">
      <c r="A74" s="57">
        <v>36</v>
      </c>
      <c r="B74" s="57">
        <v>71</v>
      </c>
      <c r="C74" s="57">
        <v>2</v>
      </c>
      <c r="D74" s="57">
        <v>36</v>
      </c>
      <c r="E74" s="57"/>
      <c r="F74" s="70">
        <v>2.7824074074074074E-2</v>
      </c>
      <c r="G74" s="71" t="s">
        <v>294</v>
      </c>
      <c r="H74" s="71" t="s">
        <v>489</v>
      </c>
      <c r="I74" s="72" t="s">
        <v>401</v>
      </c>
      <c r="J74" s="72" t="s">
        <v>41</v>
      </c>
      <c r="K74" s="72" t="s">
        <v>0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f>$B74</f>
        <v>71</v>
      </c>
      <c r="AB74" s="16"/>
      <c r="AC74" s="16"/>
      <c r="AD74" s="16"/>
      <c r="AE74" s="16"/>
      <c r="AF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>
        <f>$D74</f>
        <v>36</v>
      </c>
      <c r="AX74" s="16"/>
      <c r="AY74" s="16"/>
      <c r="AZ74" s="16"/>
      <c r="BA74" s="16"/>
      <c r="BB74" s="16"/>
      <c r="BD74"/>
    </row>
    <row r="75" spans="1:56" ht="15.9" customHeight="1" x14ac:dyDescent="0.3">
      <c r="A75" s="57">
        <v>226</v>
      </c>
      <c r="B75" s="57">
        <v>72</v>
      </c>
      <c r="C75" s="57"/>
      <c r="D75" s="57"/>
      <c r="E75" s="57"/>
      <c r="F75" s="70">
        <v>2.7893518518518515E-2</v>
      </c>
      <c r="G75" s="71" t="s">
        <v>281</v>
      </c>
      <c r="H75" s="71" t="s">
        <v>564</v>
      </c>
      <c r="I75" s="72" t="s">
        <v>74</v>
      </c>
      <c r="J75" s="72" t="s">
        <v>158</v>
      </c>
      <c r="K75" s="72" t="s">
        <v>0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>
        <f>$B75</f>
        <v>72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D75"/>
    </row>
    <row r="76" spans="1:56" ht="15.9" customHeight="1" x14ac:dyDescent="0.3">
      <c r="A76" s="57">
        <v>37</v>
      </c>
      <c r="B76" s="57">
        <v>73</v>
      </c>
      <c r="C76" s="57">
        <v>6</v>
      </c>
      <c r="D76" s="57">
        <v>37</v>
      </c>
      <c r="E76" s="57"/>
      <c r="F76" s="70">
        <v>2.7962962962962964E-2</v>
      </c>
      <c r="G76" s="71" t="s">
        <v>114</v>
      </c>
      <c r="H76" s="71" t="s">
        <v>154</v>
      </c>
      <c r="I76" s="72" t="s">
        <v>372</v>
      </c>
      <c r="J76" s="72" t="s">
        <v>38</v>
      </c>
      <c r="K76" s="73" t="s">
        <v>0</v>
      </c>
      <c r="L76" s="16"/>
      <c r="M76" s="16"/>
      <c r="N76" s="16"/>
      <c r="O76" s="16"/>
      <c r="P76" s="16"/>
      <c r="Q76" s="16"/>
      <c r="R76" s="16">
        <f>$B76</f>
        <v>73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H76" s="16"/>
      <c r="AI76" s="16"/>
      <c r="AJ76" s="16"/>
      <c r="AK76" s="16"/>
      <c r="AL76" s="16"/>
      <c r="AM76" s="16"/>
      <c r="AN76" s="16">
        <f>$D76</f>
        <v>37</v>
      </c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D76"/>
    </row>
    <row r="77" spans="1:56" ht="15.9" customHeight="1" x14ac:dyDescent="0.3">
      <c r="A77" s="57">
        <v>227</v>
      </c>
      <c r="B77" s="57">
        <v>74</v>
      </c>
      <c r="C77" s="57"/>
      <c r="D77" s="57"/>
      <c r="E77" s="57"/>
      <c r="F77" s="70">
        <v>2.8067129629629626E-2</v>
      </c>
      <c r="G77" s="71" t="s">
        <v>270</v>
      </c>
      <c r="H77" s="71" t="s">
        <v>589</v>
      </c>
      <c r="I77" s="72" t="s">
        <v>74</v>
      </c>
      <c r="J77" s="72" t="s">
        <v>83</v>
      </c>
      <c r="K77" s="72" t="s">
        <v>0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>
        <f>$B77</f>
        <v>74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D77"/>
    </row>
    <row r="78" spans="1:56" ht="15.9" customHeight="1" x14ac:dyDescent="0.3">
      <c r="A78" s="57">
        <v>38</v>
      </c>
      <c r="B78" s="57">
        <v>74</v>
      </c>
      <c r="C78" s="57">
        <v>30</v>
      </c>
      <c r="D78" s="57">
        <v>38</v>
      </c>
      <c r="E78" s="57"/>
      <c r="F78" s="70">
        <v>2.8067129629629626E-2</v>
      </c>
      <c r="G78" s="71" t="s">
        <v>291</v>
      </c>
      <c r="H78" s="71" t="s">
        <v>403</v>
      </c>
      <c r="I78" s="72" t="s">
        <v>358</v>
      </c>
      <c r="J78" s="72" t="s">
        <v>40</v>
      </c>
      <c r="K78" s="72" t="s">
        <v>0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>
        <f>$B78</f>
        <v>74</v>
      </c>
      <c r="Y78" s="16"/>
      <c r="Z78" s="16"/>
      <c r="AA78" s="16"/>
      <c r="AB78" s="16"/>
      <c r="AC78" s="16"/>
      <c r="AD78" s="16"/>
      <c r="AE78" s="16"/>
      <c r="AF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>
        <f>$D78</f>
        <v>38</v>
      </c>
      <c r="AU78" s="16"/>
      <c r="AV78" s="16"/>
      <c r="AW78" s="16"/>
      <c r="AX78" s="16"/>
      <c r="AY78" s="16"/>
      <c r="AZ78" s="16"/>
      <c r="BA78" s="16"/>
      <c r="BB78" s="16"/>
      <c r="BD78"/>
    </row>
    <row r="79" spans="1:56" ht="15.9" customHeight="1" x14ac:dyDescent="0.3">
      <c r="A79" s="57">
        <v>39</v>
      </c>
      <c r="B79" s="57">
        <v>76</v>
      </c>
      <c r="C79" s="57">
        <v>7</v>
      </c>
      <c r="D79" s="57">
        <v>39</v>
      </c>
      <c r="E79" s="57"/>
      <c r="F79" s="70">
        <v>2.809027777777778E-2</v>
      </c>
      <c r="G79" s="71" t="s">
        <v>370</v>
      </c>
      <c r="H79" s="71" t="s">
        <v>371</v>
      </c>
      <c r="I79" s="72" t="s">
        <v>372</v>
      </c>
      <c r="J79" s="72" t="s">
        <v>40</v>
      </c>
      <c r="K79" s="72" t="s">
        <v>0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>
        <f>$B79</f>
        <v>76</v>
      </c>
      <c r="Y79" s="16"/>
      <c r="Z79" s="16"/>
      <c r="AA79" s="16"/>
      <c r="AB79" s="16"/>
      <c r="AC79" s="16"/>
      <c r="AD79" s="16"/>
      <c r="AE79" s="16"/>
      <c r="AF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>
        <f>$D79</f>
        <v>39</v>
      </c>
      <c r="AU79" s="16"/>
      <c r="AV79" s="16"/>
      <c r="AW79" s="16"/>
      <c r="AX79" s="16"/>
      <c r="AY79" s="16"/>
      <c r="AZ79" s="16"/>
      <c r="BA79" s="16"/>
      <c r="BB79" s="16"/>
      <c r="BD79"/>
    </row>
    <row r="80" spans="1:56" ht="15.9" customHeight="1" x14ac:dyDescent="0.3">
      <c r="A80" s="57">
        <v>228</v>
      </c>
      <c r="B80" s="57">
        <v>77</v>
      </c>
      <c r="C80" s="57"/>
      <c r="D80" s="57"/>
      <c r="E80" s="57"/>
      <c r="F80" s="70">
        <v>2.8101851851851854E-2</v>
      </c>
      <c r="G80" s="71" t="s">
        <v>316</v>
      </c>
      <c r="H80" s="71" t="s">
        <v>590</v>
      </c>
      <c r="I80" s="72" t="s">
        <v>74</v>
      </c>
      <c r="J80" s="72" t="s">
        <v>37</v>
      </c>
      <c r="K80" s="72" t="s">
        <v>0</v>
      </c>
      <c r="L80" s="16"/>
      <c r="M80" s="16">
        <f>$B80</f>
        <v>77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D80"/>
    </row>
    <row r="81" spans="1:56" ht="15.9" customHeight="1" x14ac:dyDescent="0.3">
      <c r="A81" s="57">
        <v>230</v>
      </c>
      <c r="B81" s="57">
        <v>77</v>
      </c>
      <c r="C81" s="57">
        <v>31</v>
      </c>
      <c r="D81" s="57">
        <v>40</v>
      </c>
      <c r="E81" s="57"/>
      <c r="F81" s="70">
        <v>2.8101851851851854E-2</v>
      </c>
      <c r="G81" s="71" t="s">
        <v>338</v>
      </c>
      <c r="H81" s="71" t="s">
        <v>381</v>
      </c>
      <c r="I81" s="72" t="s">
        <v>358</v>
      </c>
      <c r="J81" s="72" t="s">
        <v>39</v>
      </c>
      <c r="K81" s="72" t="s">
        <v>0</v>
      </c>
      <c r="L81" s="16"/>
      <c r="M81" s="16"/>
      <c r="N81" s="16"/>
      <c r="O81" s="16"/>
      <c r="P81" s="16"/>
      <c r="Q81" s="16"/>
      <c r="R81" s="16"/>
      <c r="S81" s="16">
        <f>$B81</f>
        <v>77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H81" s="16"/>
      <c r="AI81" s="16"/>
      <c r="AJ81" s="16"/>
      <c r="AK81" s="16"/>
      <c r="AL81" s="16"/>
      <c r="AM81" s="16"/>
      <c r="AN81" s="16"/>
      <c r="AO81" s="16">
        <f>$D81</f>
        <v>40</v>
      </c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D81"/>
    </row>
    <row r="82" spans="1:56" ht="15.9" customHeight="1" x14ac:dyDescent="0.3">
      <c r="A82" s="57">
        <v>231</v>
      </c>
      <c r="B82" s="57">
        <v>79</v>
      </c>
      <c r="C82" s="57"/>
      <c r="D82" s="57"/>
      <c r="E82" s="57"/>
      <c r="F82" s="70">
        <v>2.8159722222222221E-2</v>
      </c>
      <c r="G82" s="71" t="s">
        <v>307</v>
      </c>
      <c r="H82" s="71" t="s">
        <v>271</v>
      </c>
      <c r="I82" s="72" t="s">
        <v>74</v>
      </c>
      <c r="J82" s="72" t="s">
        <v>37</v>
      </c>
      <c r="K82" s="72" t="s">
        <v>0</v>
      </c>
      <c r="L82" s="16"/>
      <c r="M82" s="16">
        <f>$B82</f>
        <v>79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D82"/>
    </row>
    <row r="83" spans="1:56" ht="15.9" customHeight="1" x14ac:dyDescent="0.3">
      <c r="A83" s="57">
        <v>40</v>
      </c>
      <c r="B83" s="57">
        <v>80</v>
      </c>
      <c r="C83" s="57">
        <v>32</v>
      </c>
      <c r="D83" s="57">
        <v>41</v>
      </c>
      <c r="E83" s="57"/>
      <c r="F83" s="70">
        <v>2.8194444444444442E-2</v>
      </c>
      <c r="G83" s="71" t="s">
        <v>289</v>
      </c>
      <c r="H83" s="71" t="s">
        <v>319</v>
      </c>
      <c r="I83" s="72" t="s">
        <v>358</v>
      </c>
      <c r="J83" s="72" t="s">
        <v>129</v>
      </c>
      <c r="K83" s="72" t="s">
        <v>0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>
        <f>$B83</f>
        <v>80</v>
      </c>
      <c r="AF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>
        <f>$D83</f>
        <v>41</v>
      </c>
      <c r="BB83" s="16"/>
      <c r="BD83"/>
    </row>
    <row r="84" spans="1:56" ht="15.9" customHeight="1" x14ac:dyDescent="0.3">
      <c r="A84" s="57">
        <v>41</v>
      </c>
      <c r="B84" s="57">
        <v>81</v>
      </c>
      <c r="C84" s="57"/>
      <c r="D84" s="57"/>
      <c r="E84" s="57"/>
      <c r="F84" s="70">
        <v>2.8240740740740736E-2</v>
      </c>
      <c r="G84" s="71" t="s">
        <v>505</v>
      </c>
      <c r="H84" s="71" t="s">
        <v>506</v>
      </c>
      <c r="I84" s="72" t="s">
        <v>74</v>
      </c>
      <c r="J84" s="72" t="s">
        <v>38</v>
      </c>
      <c r="K84" s="73" t="s">
        <v>0</v>
      </c>
      <c r="L84" s="16"/>
      <c r="M84" s="16"/>
      <c r="N84" s="16"/>
      <c r="O84" s="16"/>
      <c r="P84" s="16"/>
      <c r="Q84" s="16"/>
      <c r="R84" s="16">
        <f>$B84</f>
        <v>81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D84"/>
    </row>
    <row r="85" spans="1:56" ht="15.9" customHeight="1" x14ac:dyDescent="0.3">
      <c r="A85" s="57">
        <v>232</v>
      </c>
      <c r="B85" s="57">
        <v>81</v>
      </c>
      <c r="C85" s="57"/>
      <c r="D85" s="57"/>
      <c r="E85" s="57"/>
      <c r="F85" s="70">
        <v>2.8240740740740736E-2</v>
      </c>
      <c r="G85" s="71" t="s">
        <v>346</v>
      </c>
      <c r="H85" s="71" t="s">
        <v>591</v>
      </c>
      <c r="I85" s="72" t="s">
        <v>74</v>
      </c>
      <c r="J85" s="74" t="s">
        <v>39</v>
      </c>
      <c r="K85" s="72" t="s">
        <v>0</v>
      </c>
      <c r="L85" s="16"/>
      <c r="M85" s="16"/>
      <c r="N85" s="16"/>
      <c r="O85" s="16"/>
      <c r="P85" s="16"/>
      <c r="Q85" s="16"/>
      <c r="R85" s="16"/>
      <c r="S85" s="16">
        <f>$B85</f>
        <v>81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D85"/>
    </row>
    <row r="86" spans="1:56" ht="15.9" customHeight="1" x14ac:dyDescent="0.3">
      <c r="A86" s="57">
        <v>42</v>
      </c>
      <c r="B86" s="57">
        <v>83</v>
      </c>
      <c r="C86" s="57"/>
      <c r="D86" s="57"/>
      <c r="E86" s="57"/>
      <c r="F86" s="70">
        <v>2.8252314814814813E-2</v>
      </c>
      <c r="G86" s="71" t="s">
        <v>279</v>
      </c>
      <c r="H86" s="71" t="s">
        <v>507</v>
      </c>
      <c r="I86" s="72" t="s">
        <v>74</v>
      </c>
      <c r="J86" s="72" t="s">
        <v>38</v>
      </c>
      <c r="K86" s="72" t="s">
        <v>0</v>
      </c>
      <c r="L86" s="16"/>
      <c r="M86" s="16"/>
      <c r="N86" s="16"/>
      <c r="O86" s="16"/>
      <c r="P86" s="16"/>
      <c r="Q86" s="16"/>
      <c r="R86" s="16">
        <f>$B86</f>
        <v>83</v>
      </c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D86"/>
    </row>
    <row r="87" spans="1:56" ht="15.9" customHeight="1" x14ac:dyDescent="0.3">
      <c r="A87" s="57">
        <v>234</v>
      </c>
      <c r="B87" s="57">
        <v>84</v>
      </c>
      <c r="C87" s="57">
        <v>33</v>
      </c>
      <c r="D87" s="57">
        <v>42</v>
      </c>
      <c r="E87" s="57"/>
      <c r="F87" s="70">
        <v>2.8287037037037038E-2</v>
      </c>
      <c r="G87" s="77" t="s">
        <v>114</v>
      </c>
      <c r="H87" s="77" t="s">
        <v>380</v>
      </c>
      <c r="I87" s="72" t="s">
        <v>358</v>
      </c>
      <c r="J87" s="72" t="s">
        <v>27</v>
      </c>
      <c r="K87" s="72" t="s">
        <v>0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>
        <f>$B87</f>
        <v>84</v>
      </c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>
        <f>$D87</f>
        <v>42</v>
      </c>
      <c r="AW87" s="16"/>
      <c r="AX87" s="16"/>
      <c r="AY87" s="16"/>
      <c r="AZ87" s="16"/>
      <c r="BA87" s="16"/>
      <c r="BB87" s="16"/>
      <c r="BD87"/>
    </row>
    <row r="88" spans="1:56" ht="15.9" customHeight="1" x14ac:dyDescent="0.3">
      <c r="A88" s="57">
        <v>43</v>
      </c>
      <c r="B88" s="57">
        <v>85</v>
      </c>
      <c r="C88" s="57">
        <v>8</v>
      </c>
      <c r="D88" s="57">
        <v>43</v>
      </c>
      <c r="E88" s="57"/>
      <c r="F88" s="70">
        <v>2.8310185185185185E-2</v>
      </c>
      <c r="G88" s="71" t="s">
        <v>508</v>
      </c>
      <c r="H88" s="71" t="s">
        <v>509</v>
      </c>
      <c r="I88" s="72" t="s">
        <v>372</v>
      </c>
      <c r="J88" s="72" t="s">
        <v>41</v>
      </c>
      <c r="K88" s="72" t="s">
        <v>0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f>$B88</f>
        <v>85</v>
      </c>
      <c r="AB88" s="16"/>
      <c r="AC88" s="16"/>
      <c r="AD88" s="16"/>
      <c r="AE88" s="16"/>
      <c r="AF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>
        <f>$D88</f>
        <v>43</v>
      </c>
      <c r="AX88" s="16"/>
      <c r="AY88" s="16"/>
      <c r="AZ88" s="16"/>
      <c r="BA88" s="16"/>
      <c r="BB88" s="16"/>
      <c r="BD88"/>
    </row>
    <row r="89" spans="1:56" ht="15.9" customHeight="1" x14ac:dyDescent="0.3">
      <c r="A89" s="57">
        <v>44</v>
      </c>
      <c r="B89" s="57">
        <v>86</v>
      </c>
      <c r="C89" s="57">
        <v>9</v>
      </c>
      <c r="D89" s="57">
        <v>44</v>
      </c>
      <c r="E89" s="57"/>
      <c r="F89" s="70">
        <v>2.837962962962963E-2</v>
      </c>
      <c r="G89" s="71" t="s">
        <v>292</v>
      </c>
      <c r="H89" s="71" t="s">
        <v>410</v>
      </c>
      <c r="I89" s="72" t="s">
        <v>372</v>
      </c>
      <c r="J89" s="72" t="s">
        <v>40</v>
      </c>
      <c r="K89" s="72" t="s">
        <v>0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>
        <f>$B89</f>
        <v>86</v>
      </c>
      <c r="Y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>
        <f>$D89</f>
        <v>44</v>
      </c>
      <c r="AU89" s="16"/>
      <c r="AV89" s="16"/>
      <c r="AW89" s="16"/>
      <c r="AX89" s="16"/>
      <c r="AY89" s="16"/>
      <c r="AZ89" s="16"/>
      <c r="BA89" s="16"/>
      <c r="BB89" s="16"/>
      <c r="BD89"/>
    </row>
    <row r="90" spans="1:56" ht="15.9" customHeight="1" x14ac:dyDescent="0.3">
      <c r="A90" s="57">
        <v>235</v>
      </c>
      <c r="B90" s="57">
        <v>87</v>
      </c>
      <c r="C90" s="57"/>
      <c r="D90" s="57"/>
      <c r="E90" s="57"/>
      <c r="F90" s="70">
        <v>2.8460648148148148E-2</v>
      </c>
      <c r="G90" s="71" t="s">
        <v>313</v>
      </c>
      <c r="H90" s="71" t="s">
        <v>592</v>
      </c>
      <c r="I90" s="72" t="s">
        <v>74</v>
      </c>
      <c r="J90" s="74" t="s">
        <v>39</v>
      </c>
      <c r="K90" s="72" t="s">
        <v>0</v>
      </c>
      <c r="L90" s="16"/>
      <c r="M90" s="16"/>
      <c r="N90" s="16"/>
      <c r="O90" s="16"/>
      <c r="P90" s="16"/>
      <c r="Q90" s="16"/>
      <c r="R90" s="16"/>
      <c r="S90" s="16">
        <f>$B90</f>
        <v>87</v>
      </c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D90"/>
    </row>
    <row r="91" spans="1:56" ht="15.9" customHeight="1" x14ac:dyDescent="0.3">
      <c r="A91" s="57">
        <v>236</v>
      </c>
      <c r="B91" s="57">
        <v>88</v>
      </c>
      <c r="C91" s="57">
        <v>34</v>
      </c>
      <c r="D91" s="57">
        <v>45</v>
      </c>
      <c r="E91" s="57"/>
      <c r="F91" s="70">
        <v>2.8472222222222222E-2</v>
      </c>
      <c r="G91" s="71" t="s">
        <v>593</v>
      </c>
      <c r="H91" s="71" t="s">
        <v>594</v>
      </c>
      <c r="I91" s="72" t="s">
        <v>358</v>
      </c>
      <c r="J91" s="72" t="s">
        <v>83</v>
      </c>
      <c r="K91" s="72" t="s">
        <v>0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>
        <f>$B91</f>
        <v>88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>
        <f>$D91</f>
        <v>45</v>
      </c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D91"/>
    </row>
    <row r="92" spans="1:56" ht="15.9" customHeight="1" x14ac:dyDescent="0.3">
      <c r="A92" s="57">
        <v>429</v>
      </c>
      <c r="B92" s="57">
        <v>89</v>
      </c>
      <c r="C92" s="57">
        <v>10</v>
      </c>
      <c r="D92" s="57">
        <v>46</v>
      </c>
      <c r="E92" s="57"/>
      <c r="F92" s="70">
        <v>2.8483796296296295E-2</v>
      </c>
      <c r="G92" s="71" t="s">
        <v>365</v>
      </c>
      <c r="H92" s="71" t="s">
        <v>119</v>
      </c>
      <c r="I92" s="72" t="s">
        <v>372</v>
      </c>
      <c r="J92" s="72" t="s">
        <v>24</v>
      </c>
      <c r="K92" s="72" t="s">
        <v>0</v>
      </c>
      <c r="L92" s="16"/>
      <c r="M92" s="16"/>
      <c r="N92" s="16"/>
      <c r="O92" s="16"/>
      <c r="P92" s="16"/>
      <c r="Q92" s="16"/>
      <c r="R92" s="16"/>
      <c r="S92" s="16"/>
      <c r="T92" s="16">
        <f>$B92</f>
        <v>89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6"/>
      <c r="AM92" s="16"/>
      <c r="AN92" s="16"/>
      <c r="AO92" s="16"/>
      <c r="AP92" s="16">
        <f>$D92</f>
        <v>46</v>
      </c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D92"/>
    </row>
    <row r="93" spans="1:56" ht="15.9" customHeight="1" x14ac:dyDescent="0.3">
      <c r="A93" s="57">
        <v>431</v>
      </c>
      <c r="B93" s="57">
        <v>90</v>
      </c>
      <c r="C93" s="57"/>
      <c r="D93" s="57"/>
      <c r="E93" s="57"/>
      <c r="F93" s="70">
        <v>2.8587962962962964E-2</v>
      </c>
      <c r="G93" s="71" t="s">
        <v>673</v>
      </c>
      <c r="H93" s="71" t="s">
        <v>674</v>
      </c>
      <c r="I93" s="72" t="s">
        <v>74</v>
      </c>
      <c r="J93" s="72" t="s">
        <v>54</v>
      </c>
      <c r="K93" s="72" t="s">
        <v>0</v>
      </c>
      <c r="L93" s="16"/>
      <c r="M93" s="16"/>
      <c r="N93" s="16"/>
      <c r="O93" s="16"/>
      <c r="P93" s="16">
        <f>$B93</f>
        <v>90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D93"/>
    </row>
    <row r="94" spans="1:56" ht="15.9" customHeight="1" x14ac:dyDescent="0.3">
      <c r="A94" s="57">
        <v>45</v>
      </c>
      <c r="B94" s="57">
        <v>91</v>
      </c>
      <c r="C94" s="57">
        <v>35</v>
      </c>
      <c r="D94" s="57">
        <v>47</v>
      </c>
      <c r="E94" s="57"/>
      <c r="F94" s="70">
        <v>2.8668981481481479E-2</v>
      </c>
      <c r="G94" s="71" t="s">
        <v>277</v>
      </c>
      <c r="H94" s="71" t="s">
        <v>134</v>
      </c>
      <c r="I94" s="72" t="s">
        <v>358</v>
      </c>
      <c r="J94" s="72" t="s">
        <v>40</v>
      </c>
      <c r="K94" s="72" t="s">
        <v>0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>
        <f>$B94</f>
        <v>91</v>
      </c>
      <c r="Y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>
        <f>$D94</f>
        <v>47</v>
      </c>
      <c r="AU94" s="16"/>
      <c r="AV94" s="16"/>
      <c r="AW94" s="16"/>
      <c r="AX94" s="16"/>
      <c r="AY94" s="16"/>
      <c r="AZ94" s="16"/>
      <c r="BA94" s="16"/>
      <c r="BB94" s="16"/>
      <c r="BD94"/>
    </row>
    <row r="95" spans="1:56" ht="15.9" customHeight="1" x14ac:dyDescent="0.3">
      <c r="A95" s="57">
        <v>46</v>
      </c>
      <c r="B95" s="57">
        <v>92</v>
      </c>
      <c r="C95" s="57"/>
      <c r="D95" s="57"/>
      <c r="E95" s="57"/>
      <c r="F95" s="70">
        <v>2.8761574074074075E-2</v>
      </c>
      <c r="G95" s="71" t="s">
        <v>114</v>
      </c>
      <c r="H95" s="71" t="s">
        <v>510</v>
      </c>
      <c r="I95" s="72" t="s">
        <v>74</v>
      </c>
      <c r="J95" s="72" t="s">
        <v>40</v>
      </c>
      <c r="K95" s="72" t="s">
        <v>0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>
        <f>$B95</f>
        <v>92</v>
      </c>
      <c r="Y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D95"/>
    </row>
    <row r="96" spans="1:56" ht="15.9" customHeight="1" x14ac:dyDescent="0.3">
      <c r="A96" s="57">
        <v>47</v>
      </c>
      <c r="B96" s="57">
        <v>93</v>
      </c>
      <c r="C96" s="57">
        <v>36</v>
      </c>
      <c r="D96" s="57">
        <v>48</v>
      </c>
      <c r="E96" s="57"/>
      <c r="F96" s="70">
        <v>2.8784722222222225E-2</v>
      </c>
      <c r="G96" s="71" t="s">
        <v>511</v>
      </c>
      <c r="H96" s="71" t="s">
        <v>512</v>
      </c>
      <c r="I96" s="72" t="s">
        <v>358</v>
      </c>
      <c r="J96" s="72" t="s">
        <v>129</v>
      </c>
      <c r="K96" s="72" t="s">
        <v>0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>
        <f>$B96</f>
        <v>93</v>
      </c>
      <c r="AF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>
        <f>$D96</f>
        <v>48</v>
      </c>
      <c r="BB96" s="16"/>
      <c r="BD96"/>
    </row>
    <row r="97" spans="1:56" ht="15.9" customHeight="1" x14ac:dyDescent="0.3">
      <c r="A97" s="57">
        <v>237</v>
      </c>
      <c r="B97" s="57">
        <v>94</v>
      </c>
      <c r="C97" s="57"/>
      <c r="D97" s="57"/>
      <c r="E97" s="57"/>
      <c r="F97" s="70">
        <v>2.8796296296296296E-2</v>
      </c>
      <c r="G97" s="71" t="s">
        <v>452</v>
      </c>
      <c r="H97" s="71" t="s">
        <v>382</v>
      </c>
      <c r="I97" s="72" t="s">
        <v>74</v>
      </c>
      <c r="J97" s="72" t="s">
        <v>39</v>
      </c>
      <c r="K97" s="72" t="s">
        <v>0</v>
      </c>
      <c r="L97" s="16"/>
      <c r="M97" s="16"/>
      <c r="N97" s="16"/>
      <c r="O97" s="16"/>
      <c r="P97" s="16"/>
      <c r="Q97" s="16"/>
      <c r="R97" s="16"/>
      <c r="S97" s="16">
        <f>$B97</f>
        <v>94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D97"/>
    </row>
    <row r="98" spans="1:56" ht="15.9" customHeight="1" x14ac:dyDescent="0.3">
      <c r="A98" s="57">
        <v>238</v>
      </c>
      <c r="B98" s="57">
        <v>95</v>
      </c>
      <c r="C98" s="57">
        <v>37</v>
      </c>
      <c r="D98" s="57">
        <v>49</v>
      </c>
      <c r="E98" s="57"/>
      <c r="F98" s="70">
        <v>2.883101851851852E-2</v>
      </c>
      <c r="G98" s="71" t="s">
        <v>320</v>
      </c>
      <c r="H98" s="71" t="s">
        <v>321</v>
      </c>
      <c r="I98" s="72" t="s">
        <v>358</v>
      </c>
      <c r="J98" s="72" t="s">
        <v>83</v>
      </c>
      <c r="K98" s="72" t="s">
        <v>0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>
        <f>$B98</f>
        <v>95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>
        <f>$D98</f>
        <v>49</v>
      </c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D98"/>
    </row>
    <row r="99" spans="1:56" ht="15.9" customHeight="1" x14ac:dyDescent="0.3">
      <c r="A99" s="57">
        <v>48</v>
      </c>
      <c r="B99" s="57">
        <v>96</v>
      </c>
      <c r="C99" s="57">
        <v>11</v>
      </c>
      <c r="D99" s="57">
        <v>50</v>
      </c>
      <c r="E99" s="57"/>
      <c r="F99" s="70">
        <v>2.884259259259259E-2</v>
      </c>
      <c r="G99" s="71" t="s">
        <v>395</v>
      </c>
      <c r="H99" s="71" t="s">
        <v>396</v>
      </c>
      <c r="I99" s="72" t="s">
        <v>372</v>
      </c>
      <c r="J99" s="72" t="s">
        <v>41</v>
      </c>
      <c r="K99" s="72" t="s">
        <v>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>
        <f>$B99</f>
        <v>96</v>
      </c>
      <c r="AB99" s="16"/>
      <c r="AC99" s="16"/>
      <c r="AD99" s="16"/>
      <c r="AE99" s="16"/>
      <c r="AF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>
        <f>$D99</f>
        <v>50</v>
      </c>
      <c r="AX99" s="16"/>
      <c r="AY99" s="16"/>
      <c r="AZ99" s="16"/>
      <c r="BA99" s="16"/>
      <c r="BB99" s="16"/>
      <c r="BD99"/>
    </row>
    <row r="100" spans="1:56" ht="15.9" customHeight="1" x14ac:dyDescent="0.3">
      <c r="A100" s="57">
        <v>433</v>
      </c>
      <c r="B100" s="57">
        <v>97</v>
      </c>
      <c r="C100" s="57">
        <v>38</v>
      </c>
      <c r="D100" s="57">
        <v>51</v>
      </c>
      <c r="E100" s="57"/>
      <c r="F100" s="70">
        <v>2.8854166666666667E-2</v>
      </c>
      <c r="G100" s="71" t="s">
        <v>292</v>
      </c>
      <c r="H100" s="71" t="s">
        <v>394</v>
      </c>
      <c r="I100" s="72" t="s">
        <v>358</v>
      </c>
      <c r="J100" s="72" t="s">
        <v>54</v>
      </c>
      <c r="K100" s="72" t="s">
        <v>0</v>
      </c>
      <c r="L100" s="16"/>
      <c r="M100" s="16"/>
      <c r="N100" s="16"/>
      <c r="O100" s="16"/>
      <c r="P100" s="16">
        <f>$B100</f>
        <v>97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6">
        <f>$D100</f>
        <v>51</v>
      </c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D100"/>
    </row>
    <row r="101" spans="1:56" ht="15.9" customHeight="1" x14ac:dyDescent="0.3">
      <c r="A101" s="57">
        <v>50</v>
      </c>
      <c r="B101" s="57">
        <v>98</v>
      </c>
      <c r="C101" s="57">
        <v>39</v>
      </c>
      <c r="D101" s="57">
        <v>52</v>
      </c>
      <c r="E101" s="57"/>
      <c r="F101" s="70">
        <v>2.8865740740740744E-2</v>
      </c>
      <c r="G101" s="71" t="s">
        <v>314</v>
      </c>
      <c r="H101" s="71" t="s">
        <v>390</v>
      </c>
      <c r="I101" s="72" t="s">
        <v>358</v>
      </c>
      <c r="J101" s="72" t="s">
        <v>38</v>
      </c>
      <c r="K101" s="73" t="s">
        <v>0</v>
      </c>
      <c r="L101" s="16"/>
      <c r="M101" s="16"/>
      <c r="N101" s="16"/>
      <c r="O101" s="16"/>
      <c r="P101" s="16"/>
      <c r="Q101" s="16"/>
      <c r="R101" s="16">
        <f>$B101</f>
        <v>98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6"/>
      <c r="AM101" s="16"/>
      <c r="AN101" s="16">
        <f>$D101</f>
        <v>52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D101"/>
    </row>
    <row r="102" spans="1:56" ht="15.9" customHeight="1" x14ac:dyDescent="0.3">
      <c r="A102" s="57">
        <v>51</v>
      </c>
      <c r="B102" s="57">
        <v>98</v>
      </c>
      <c r="C102" s="57">
        <v>39</v>
      </c>
      <c r="D102" s="57">
        <v>52</v>
      </c>
      <c r="E102" s="57"/>
      <c r="F102" s="70">
        <v>2.8865740740740744E-2</v>
      </c>
      <c r="G102" s="71" t="s">
        <v>304</v>
      </c>
      <c r="H102" s="71" t="s">
        <v>513</v>
      </c>
      <c r="I102" s="72" t="s">
        <v>358</v>
      </c>
      <c r="J102" s="72" t="s">
        <v>40</v>
      </c>
      <c r="K102" s="72" t="s">
        <v>0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>
        <f>$B102</f>
        <v>98</v>
      </c>
      <c r="Y102" s="16"/>
      <c r="Z102" s="16"/>
      <c r="AA102" s="16"/>
      <c r="AB102" s="16"/>
      <c r="AC102" s="16"/>
      <c r="AD102" s="16"/>
      <c r="AE102" s="16"/>
      <c r="AF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>
        <f>$D102</f>
        <v>52</v>
      </c>
      <c r="AU102" s="16"/>
      <c r="AV102" s="16"/>
      <c r="AW102" s="16"/>
      <c r="AX102" s="16"/>
      <c r="AY102" s="16"/>
      <c r="AZ102" s="16"/>
      <c r="BA102" s="16"/>
      <c r="BB102" s="16"/>
      <c r="BD102"/>
    </row>
    <row r="103" spans="1:56" ht="15.9" customHeight="1" x14ac:dyDescent="0.3">
      <c r="A103" s="57">
        <v>239</v>
      </c>
      <c r="B103" s="57">
        <v>98</v>
      </c>
      <c r="C103" s="57">
        <v>39</v>
      </c>
      <c r="D103" s="57">
        <v>52</v>
      </c>
      <c r="E103" s="57"/>
      <c r="F103" s="70">
        <v>2.8865740740740744E-2</v>
      </c>
      <c r="G103" s="71" t="s">
        <v>360</v>
      </c>
      <c r="H103" s="71" t="s">
        <v>326</v>
      </c>
      <c r="I103" s="72" t="s">
        <v>358</v>
      </c>
      <c r="J103" s="72" t="s">
        <v>158</v>
      </c>
      <c r="K103" s="72" t="s">
        <v>0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>
        <f>$B103</f>
        <v>98</v>
      </c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>
        <f>$D103</f>
        <v>52</v>
      </c>
      <c r="BD103"/>
    </row>
    <row r="104" spans="1:56" ht="15.9" customHeight="1" x14ac:dyDescent="0.3">
      <c r="A104" s="57">
        <v>52</v>
      </c>
      <c r="B104" s="57">
        <v>101</v>
      </c>
      <c r="C104" s="57"/>
      <c r="D104" s="57"/>
      <c r="E104" s="57"/>
      <c r="F104" s="70">
        <v>2.8923611111111108E-2</v>
      </c>
      <c r="G104" s="71" t="s">
        <v>402</v>
      </c>
      <c r="H104" s="71" t="s">
        <v>394</v>
      </c>
      <c r="I104" s="72" t="s">
        <v>74</v>
      </c>
      <c r="J104" s="72" t="s">
        <v>38</v>
      </c>
      <c r="K104" s="73" t="s">
        <v>0</v>
      </c>
      <c r="L104" s="16"/>
      <c r="M104" s="16"/>
      <c r="N104" s="16"/>
      <c r="O104" s="16"/>
      <c r="P104" s="16"/>
      <c r="Q104" s="16"/>
      <c r="R104" s="16">
        <f>$B104</f>
        <v>101</v>
      </c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D104"/>
    </row>
    <row r="105" spans="1:56" ht="15.9" customHeight="1" x14ac:dyDescent="0.3">
      <c r="A105" s="57">
        <v>241</v>
      </c>
      <c r="B105" s="57">
        <v>102</v>
      </c>
      <c r="C105" s="57">
        <v>42</v>
      </c>
      <c r="D105" s="57">
        <v>55</v>
      </c>
      <c r="E105" s="57"/>
      <c r="F105" s="70">
        <v>2.8935185185185185E-2</v>
      </c>
      <c r="G105" s="71" t="s">
        <v>292</v>
      </c>
      <c r="H105" s="71" t="s">
        <v>595</v>
      </c>
      <c r="I105" s="72" t="s">
        <v>358</v>
      </c>
      <c r="J105" s="72" t="s">
        <v>83</v>
      </c>
      <c r="K105" s="72" t="s">
        <v>0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>
        <f>$B105</f>
        <v>102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>
        <f>$D105</f>
        <v>55</v>
      </c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D105"/>
    </row>
    <row r="106" spans="1:56" ht="15.9" customHeight="1" x14ac:dyDescent="0.3">
      <c r="A106" s="57">
        <v>242</v>
      </c>
      <c r="B106" s="57">
        <v>103</v>
      </c>
      <c r="C106" s="57">
        <v>43</v>
      </c>
      <c r="D106" s="57">
        <v>56</v>
      </c>
      <c r="E106" s="57"/>
      <c r="F106" s="70">
        <v>2.8969907407407406E-2</v>
      </c>
      <c r="G106" s="71" t="s">
        <v>387</v>
      </c>
      <c r="H106" s="71" t="s">
        <v>388</v>
      </c>
      <c r="I106" s="72" t="s">
        <v>358</v>
      </c>
      <c r="J106" s="72" t="s">
        <v>158</v>
      </c>
      <c r="K106" s="72" t="s">
        <v>0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>
        <f>$B106</f>
        <v>103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>
        <f>$D106</f>
        <v>56</v>
      </c>
      <c r="BD106"/>
    </row>
    <row r="107" spans="1:56" ht="15.9" customHeight="1" x14ac:dyDescent="0.3">
      <c r="A107" s="57">
        <v>53</v>
      </c>
      <c r="B107" s="57">
        <v>104</v>
      </c>
      <c r="C107" s="57"/>
      <c r="D107" s="57"/>
      <c r="E107" s="57"/>
      <c r="F107" s="70">
        <v>2.9062500000000002E-2</v>
      </c>
      <c r="G107" s="71" t="s">
        <v>514</v>
      </c>
      <c r="H107" s="71" t="s">
        <v>515</v>
      </c>
      <c r="I107" s="72" t="s">
        <v>74</v>
      </c>
      <c r="J107" s="72" t="s">
        <v>40</v>
      </c>
      <c r="K107" s="72" t="s">
        <v>0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>
        <f>$B107</f>
        <v>104</v>
      </c>
      <c r="Y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D107"/>
    </row>
    <row r="108" spans="1:56" ht="15.9" customHeight="1" x14ac:dyDescent="0.3">
      <c r="A108" s="57">
        <v>243</v>
      </c>
      <c r="B108" s="57">
        <v>104</v>
      </c>
      <c r="C108" s="57"/>
      <c r="D108" s="57"/>
      <c r="E108" s="57"/>
      <c r="F108" s="70">
        <v>2.9062500000000002E-2</v>
      </c>
      <c r="G108" s="71" t="s">
        <v>281</v>
      </c>
      <c r="H108" s="71" t="s">
        <v>282</v>
      </c>
      <c r="I108" s="72" t="s">
        <v>74</v>
      </c>
      <c r="J108" s="72" t="s">
        <v>27</v>
      </c>
      <c r="K108" s="72" t="s">
        <v>0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>
        <f>$B108</f>
        <v>104</v>
      </c>
      <c r="AA108" s="16"/>
      <c r="AB108" s="16"/>
      <c r="AC108" s="16"/>
      <c r="AD108" s="16"/>
      <c r="AE108" s="16"/>
      <c r="AF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D108"/>
    </row>
    <row r="109" spans="1:56" ht="15.9" customHeight="1" x14ac:dyDescent="0.3">
      <c r="A109" s="57">
        <v>434</v>
      </c>
      <c r="B109" s="57">
        <v>106</v>
      </c>
      <c r="C109" s="57"/>
      <c r="D109" s="57"/>
      <c r="E109" s="57"/>
      <c r="F109" s="70">
        <v>2.9108796296296296E-2</v>
      </c>
      <c r="G109" s="71" t="s">
        <v>300</v>
      </c>
      <c r="H109" s="71" t="s">
        <v>671</v>
      </c>
      <c r="I109" s="73" t="s">
        <v>74</v>
      </c>
      <c r="J109" s="72" t="s">
        <v>66</v>
      </c>
      <c r="K109" s="72" t="s">
        <v>0</v>
      </c>
      <c r="L109" s="16"/>
      <c r="M109" s="16"/>
      <c r="N109" s="16"/>
      <c r="O109" s="16"/>
      <c r="P109" s="16"/>
      <c r="Q109" s="16">
        <f>$B109</f>
        <v>106</v>
      </c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D109"/>
    </row>
    <row r="110" spans="1:56" ht="15.9" customHeight="1" x14ac:dyDescent="0.3">
      <c r="A110" s="57">
        <v>244</v>
      </c>
      <c r="B110" s="57">
        <v>106</v>
      </c>
      <c r="C110" s="57">
        <v>12</v>
      </c>
      <c r="D110" s="57">
        <v>57</v>
      </c>
      <c r="E110" s="57"/>
      <c r="F110" s="70">
        <v>2.9108796296296296E-2</v>
      </c>
      <c r="G110" s="71" t="s">
        <v>289</v>
      </c>
      <c r="H110" s="71" t="s">
        <v>125</v>
      </c>
      <c r="I110" s="72" t="s">
        <v>372</v>
      </c>
      <c r="J110" s="72" t="s">
        <v>39</v>
      </c>
      <c r="K110" s="72" t="s">
        <v>0</v>
      </c>
      <c r="L110" s="16"/>
      <c r="M110" s="16"/>
      <c r="N110" s="16"/>
      <c r="O110" s="16"/>
      <c r="P110" s="16"/>
      <c r="Q110" s="16"/>
      <c r="R110" s="16"/>
      <c r="S110" s="16">
        <f>$B110</f>
        <v>106</v>
      </c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H110" s="16"/>
      <c r="AI110" s="16"/>
      <c r="AJ110" s="16"/>
      <c r="AK110" s="16"/>
      <c r="AL110" s="16"/>
      <c r="AM110" s="16"/>
      <c r="AN110" s="16"/>
      <c r="AO110" s="16">
        <f>$D110</f>
        <v>57</v>
      </c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D110"/>
    </row>
    <row r="111" spans="1:56" ht="15.9" customHeight="1" x14ac:dyDescent="0.3">
      <c r="A111" s="57">
        <v>55</v>
      </c>
      <c r="B111" s="57">
        <v>106</v>
      </c>
      <c r="C111" s="57">
        <v>3</v>
      </c>
      <c r="D111" s="57">
        <v>57</v>
      </c>
      <c r="E111" s="57"/>
      <c r="F111" s="70">
        <v>2.9108796296296296E-2</v>
      </c>
      <c r="G111" s="71" t="s">
        <v>275</v>
      </c>
      <c r="H111" s="71" t="s">
        <v>167</v>
      </c>
      <c r="I111" s="72" t="s">
        <v>401</v>
      </c>
      <c r="J111" s="72" t="s">
        <v>38</v>
      </c>
      <c r="K111" s="73" t="s">
        <v>0</v>
      </c>
      <c r="L111" s="16"/>
      <c r="M111" s="16"/>
      <c r="N111" s="16"/>
      <c r="O111" s="16"/>
      <c r="P111" s="16"/>
      <c r="Q111" s="16"/>
      <c r="R111" s="16">
        <f>$B111</f>
        <v>106</v>
      </c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H111" s="16"/>
      <c r="AI111" s="16"/>
      <c r="AJ111" s="16"/>
      <c r="AK111" s="16"/>
      <c r="AL111" s="16"/>
      <c r="AM111" s="16"/>
      <c r="AN111" s="16">
        <f>$D111</f>
        <v>57</v>
      </c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D111"/>
    </row>
    <row r="112" spans="1:56" ht="15.9" customHeight="1" x14ac:dyDescent="0.3">
      <c r="A112" s="57">
        <v>56</v>
      </c>
      <c r="B112" s="57">
        <v>109</v>
      </c>
      <c r="C112" s="57"/>
      <c r="D112" s="57"/>
      <c r="E112" s="57"/>
      <c r="F112" s="70">
        <v>2.9143518518518517E-2</v>
      </c>
      <c r="G112" s="71" t="s">
        <v>294</v>
      </c>
      <c r="H112" s="71" t="s">
        <v>295</v>
      </c>
      <c r="I112" s="72" t="s">
        <v>74</v>
      </c>
      <c r="J112" s="72" t="s">
        <v>40</v>
      </c>
      <c r="K112" s="72" t="s">
        <v>0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>
        <f>$B112</f>
        <v>109</v>
      </c>
      <c r="Y112" s="16"/>
      <c r="Z112" s="16"/>
      <c r="AA112" s="16"/>
      <c r="AB112" s="16"/>
      <c r="AC112" s="16"/>
      <c r="AD112" s="16"/>
      <c r="AE112" s="16"/>
      <c r="AF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D112"/>
    </row>
    <row r="113" spans="1:56" ht="15.9" customHeight="1" x14ac:dyDescent="0.3">
      <c r="A113" s="57">
        <v>245</v>
      </c>
      <c r="B113" s="57">
        <v>110</v>
      </c>
      <c r="C113" s="57">
        <v>44</v>
      </c>
      <c r="D113" s="57">
        <v>59</v>
      </c>
      <c r="E113" s="57"/>
      <c r="F113" s="70">
        <v>2.9166666666666664E-2</v>
      </c>
      <c r="G113" s="71" t="s">
        <v>596</v>
      </c>
      <c r="H113" s="71" t="s">
        <v>189</v>
      </c>
      <c r="I113" s="72" t="s">
        <v>358</v>
      </c>
      <c r="J113" s="72" t="s">
        <v>83</v>
      </c>
      <c r="K113" s="72" t="s">
        <v>0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>
        <f>$B113</f>
        <v>110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>
        <f>$D113</f>
        <v>59</v>
      </c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D113"/>
    </row>
    <row r="114" spans="1:56" ht="15.9" customHeight="1" x14ac:dyDescent="0.3">
      <c r="A114" s="57">
        <v>246</v>
      </c>
      <c r="B114" s="57">
        <v>111</v>
      </c>
      <c r="C114" s="57"/>
      <c r="D114" s="57"/>
      <c r="E114" s="57"/>
      <c r="F114" s="70">
        <v>2.9178240740740741E-2</v>
      </c>
      <c r="G114" s="71" t="s">
        <v>292</v>
      </c>
      <c r="H114" s="71" t="s">
        <v>293</v>
      </c>
      <c r="I114" s="72" t="s">
        <v>74</v>
      </c>
      <c r="J114" s="72" t="s">
        <v>39</v>
      </c>
      <c r="K114" s="72" t="s">
        <v>0</v>
      </c>
      <c r="L114" s="16"/>
      <c r="M114" s="16"/>
      <c r="N114" s="16"/>
      <c r="O114" s="16"/>
      <c r="P114" s="16"/>
      <c r="Q114" s="16"/>
      <c r="R114" s="16"/>
      <c r="S114" s="16">
        <f>$B114</f>
        <v>111</v>
      </c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D114"/>
    </row>
    <row r="115" spans="1:56" ht="15.9" customHeight="1" x14ac:dyDescent="0.3">
      <c r="A115" s="57">
        <v>247</v>
      </c>
      <c r="B115" s="57">
        <v>112</v>
      </c>
      <c r="C115" s="57">
        <v>13</v>
      </c>
      <c r="D115" s="57">
        <v>60</v>
      </c>
      <c r="E115" s="57"/>
      <c r="F115" s="70">
        <v>2.9212962962962965E-2</v>
      </c>
      <c r="G115" s="71" t="s">
        <v>287</v>
      </c>
      <c r="H115" s="71" t="s">
        <v>597</v>
      </c>
      <c r="I115" s="72" t="s">
        <v>372</v>
      </c>
      <c r="J115" s="72" t="s">
        <v>37</v>
      </c>
      <c r="K115" s="72" t="s">
        <v>0</v>
      </c>
      <c r="L115" s="16"/>
      <c r="M115" s="16">
        <f>$B115</f>
        <v>112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H115" s="16"/>
      <c r="AI115" s="16">
        <f>$D115</f>
        <v>60</v>
      </c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D115"/>
    </row>
    <row r="116" spans="1:56" ht="15.9" customHeight="1" x14ac:dyDescent="0.3">
      <c r="A116" s="57">
        <v>57</v>
      </c>
      <c r="B116" s="57">
        <v>113</v>
      </c>
      <c r="C116" s="57">
        <v>14</v>
      </c>
      <c r="D116" s="57">
        <v>61</v>
      </c>
      <c r="E116" s="57"/>
      <c r="F116" s="70">
        <v>2.9236111111111112E-2</v>
      </c>
      <c r="G116" s="71" t="s">
        <v>313</v>
      </c>
      <c r="H116" s="71" t="s">
        <v>442</v>
      </c>
      <c r="I116" s="72" t="s">
        <v>372</v>
      </c>
      <c r="J116" s="72" t="s">
        <v>40</v>
      </c>
      <c r="K116" s="72" t="s">
        <v>0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>
        <f>$B116</f>
        <v>113</v>
      </c>
      <c r="Y116" s="16"/>
      <c r="Z116" s="16"/>
      <c r="AA116" s="16"/>
      <c r="AB116" s="16"/>
      <c r="AC116" s="16"/>
      <c r="AD116" s="16"/>
      <c r="AE116" s="16"/>
      <c r="AF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>
        <f>$D116</f>
        <v>61</v>
      </c>
      <c r="AU116" s="16"/>
      <c r="AV116" s="16"/>
      <c r="AW116" s="16"/>
      <c r="AX116" s="16"/>
      <c r="AY116" s="16"/>
      <c r="AZ116" s="16"/>
      <c r="BA116" s="16"/>
      <c r="BB116" s="16"/>
      <c r="BD116"/>
    </row>
    <row r="117" spans="1:56" ht="15.9" customHeight="1" x14ac:dyDescent="0.3">
      <c r="A117" s="57">
        <v>249</v>
      </c>
      <c r="B117" s="57">
        <v>114</v>
      </c>
      <c r="C117" s="57">
        <v>15</v>
      </c>
      <c r="D117" s="57">
        <v>62</v>
      </c>
      <c r="E117" s="57"/>
      <c r="F117" s="70">
        <v>2.9247685185185186E-2</v>
      </c>
      <c r="G117" s="71" t="s">
        <v>277</v>
      </c>
      <c r="H117" s="71" t="s">
        <v>520</v>
      </c>
      <c r="I117" s="72" t="s">
        <v>372</v>
      </c>
      <c r="J117" s="72" t="s">
        <v>39</v>
      </c>
      <c r="K117" s="72" t="s">
        <v>0</v>
      </c>
      <c r="L117" s="16"/>
      <c r="M117" s="16"/>
      <c r="N117" s="16"/>
      <c r="O117" s="16"/>
      <c r="P117" s="16"/>
      <c r="Q117" s="16"/>
      <c r="R117" s="16"/>
      <c r="S117" s="16">
        <f>$B117</f>
        <v>114</v>
      </c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H117" s="16"/>
      <c r="AI117" s="16"/>
      <c r="AJ117" s="16"/>
      <c r="AK117" s="16"/>
      <c r="AL117" s="16"/>
      <c r="AM117" s="16"/>
      <c r="AN117" s="16"/>
      <c r="AO117" s="16">
        <f>$D117</f>
        <v>62</v>
      </c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D117"/>
    </row>
    <row r="118" spans="1:56" ht="15.9" customHeight="1" x14ac:dyDescent="0.3">
      <c r="A118" s="57">
        <v>250</v>
      </c>
      <c r="B118" s="57">
        <v>115</v>
      </c>
      <c r="C118" s="57"/>
      <c r="D118" s="57"/>
      <c r="E118" s="57"/>
      <c r="F118" s="70">
        <v>2.9386574074074075E-2</v>
      </c>
      <c r="G118" s="71" t="s">
        <v>292</v>
      </c>
      <c r="H118" s="71" t="s">
        <v>309</v>
      </c>
      <c r="I118" s="72" t="s">
        <v>74</v>
      </c>
      <c r="J118" s="72" t="s">
        <v>39</v>
      </c>
      <c r="K118" s="72" t="s">
        <v>0</v>
      </c>
      <c r="L118" s="16"/>
      <c r="M118" s="16"/>
      <c r="N118" s="16"/>
      <c r="O118" s="16"/>
      <c r="P118" s="16"/>
      <c r="Q118" s="16"/>
      <c r="R118" s="16"/>
      <c r="S118" s="16">
        <f>$B118</f>
        <v>115</v>
      </c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D118"/>
    </row>
    <row r="119" spans="1:56" ht="15.9" customHeight="1" x14ac:dyDescent="0.3">
      <c r="A119" s="57">
        <v>251</v>
      </c>
      <c r="B119" s="57">
        <v>115</v>
      </c>
      <c r="C119" s="57">
        <v>16</v>
      </c>
      <c r="D119" s="57">
        <v>63</v>
      </c>
      <c r="E119" s="57"/>
      <c r="F119" s="70">
        <v>2.9386574074074075E-2</v>
      </c>
      <c r="G119" s="71" t="s">
        <v>325</v>
      </c>
      <c r="H119" s="71" t="s">
        <v>598</v>
      </c>
      <c r="I119" s="73" t="s">
        <v>372</v>
      </c>
      <c r="J119" s="72" t="s">
        <v>37</v>
      </c>
      <c r="K119" s="72" t="s">
        <v>0</v>
      </c>
      <c r="L119" s="16"/>
      <c r="M119" s="16">
        <f>$B119</f>
        <v>115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H119" s="16"/>
      <c r="AI119" s="16">
        <f>$D119</f>
        <v>63</v>
      </c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D119"/>
    </row>
    <row r="120" spans="1:56" ht="15.9" customHeight="1" x14ac:dyDescent="0.3">
      <c r="A120" s="57">
        <v>253</v>
      </c>
      <c r="B120" s="57">
        <v>117</v>
      </c>
      <c r="C120" s="57">
        <v>17</v>
      </c>
      <c r="D120" s="57">
        <v>64</v>
      </c>
      <c r="E120" s="57"/>
      <c r="F120" s="70">
        <v>2.9398148148148149E-2</v>
      </c>
      <c r="G120" s="71" t="s">
        <v>287</v>
      </c>
      <c r="H120" s="71" t="s">
        <v>599</v>
      </c>
      <c r="I120" s="72" t="s">
        <v>372</v>
      </c>
      <c r="J120" s="72" t="s">
        <v>39</v>
      </c>
      <c r="K120" s="72" t="s">
        <v>0</v>
      </c>
      <c r="L120" s="16"/>
      <c r="M120" s="16"/>
      <c r="N120" s="16"/>
      <c r="O120" s="16"/>
      <c r="P120" s="16"/>
      <c r="Q120" s="16"/>
      <c r="R120" s="16"/>
      <c r="S120" s="16">
        <f>$B120</f>
        <v>117</v>
      </c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H120" s="16"/>
      <c r="AI120" s="16"/>
      <c r="AJ120" s="16"/>
      <c r="AK120" s="16"/>
      <c r="AL120" s="16"/>
      <c r="AM120" s="16"/>
      <c r="AN120" s="16"/>
      <c r="AO120" s="16">
        <f>$D120</f>
        <v>64</v>
      </c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D120"/>
    </row>
    <row r="121" spans="1:56" ht="15.9" customHeight="1" x14ac:dyDescent="0.3">
      <c r="A121" s="57">
        <v>435</v>
      </c>
      <c r="B121" s="57">
        <v>118</v>
      </c>
      <c r="C121" s="57"/>
      <c r="D121" s="57"/>
      <c r="E121" s="57"/>
      <c r="F121" s="70">
        <v>2.943287037037037E-2</v>
      </c>
      <c r="G121" s="71" t="s">
        <v>270</v>
      </c>
      <c r="H121" s="71" t="s">
        <v>123</v>
      </c>
      <c r="I121" s="72" t="s">
        <v>74</v>
      </c>
      <c r="J121" s="72" t="s">
        <v>25</v>
      </c>
      <c r="K121" s="72" t="s">
        <v>0</v>
      </c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f>$B121</f>
        <v>118</v>
      </c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D121"/>
    </row>
    <row r="122" spans="1:56" ht="15.9" customHeight="1" x14ac:dyDescent="0.3">
      <c r="A122" s="57">
        <v>58</v>
      </c>
      <c r="B122" s="57">
        <v>119</v>
      </c>
      <c r="C122" s="57"/>
      <c r="D122" s="57"/>
      <c r="E122" s="57"/>
      <c r="F122" s="70">
        <v>2.9502314814814815E-2</v>
      </c>
      <c r="G122" s="71" t="s">
        <v>317</v>
      </c>
      <c r="H122" s="71" t="s">
        <v>516</v>
      </c>
      <c r="I122" s="72" t="s">
        <v>74</v>
      </c>
      <c r="J122" s="72" t="s">
        <v>41</v>
      </c>
      <c r="K122" s="72" t="s">
        <v>0</v>
      </c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>
        <f>$B122</f>
        <v>119</v>
      </c>
      <c r="AB122" s="16"/>
      <c r="AC122" s="16"/>
      <c r="AD122" s="16"/>
      <c r="AE122" s="16"/>
      <c r="AF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D122"/>
    </row>
    <row r="123" spans="1:56" ht="15.9" customHeight="1" x14ac:dyDescent="0.3">
      <c r="A123" s="57">
        <v>59</v>
      </c>
      <c r="B123" s="57">
        <v>120</v>
      </c>
      <c r="C123" s="57">
        <v>45</v>
      </c>
      <c r="D123" s="57">
        <v>65</v>
      </c>
      <c r="E123" s="57"/>
      <c r="F123" s="70">
        <v>2.9537037037037039E-2</v>
      </c>
      <c r="G123" s="71" t="s">
        <v>306</v>
      </c>
      <c r="H123" s="71" t="s">
        <v>379</v>
      </c>
      <c r="I123" s="72" t="s">
        <v>358</v>
      </c>
      <c r="J123" s="72" t="s">
        <v>38</v>
      </c>
      <c r="K123" s="73" t="s">
        <v>0</v>
      </c>
      <c r="L123" s="16"/>
      <c r="M123" s="16"/>
      <c r="N123" s="16"/>
      <c r="O123" s="16"/>
      <c r="P123" s="16"/>
      <c r="Q123" s="16"/>
      <c r="R123" s="16">
        <f>$B123</f>
        <v>120</v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H123" s="16"/>
      <c r="AI123" s="16"/>
      <c r="AJ123" s="16"/>
      <c r="AK123" s="16"/>
      <c r="AL123" s="16"/>
      <c r="AM123" s="16"/>
      <c r="AN123" s="16">
        <f>$D123</f>
        <v>65</v>
      </c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D123"/>
    </row>
    <row r="124" spans="1:56" ht="15.9" customHeight="1" x14ac:dyDescent="0.3">
      <c r="A124" s="57">
        <v>254</v>
      </c>
      <c r="B124" s="57">
        <v>120</v>
      </c>
      <c r="C124" s="57">
        <v>45</v>
      </c>
      <c r="D124" s="57">
        <v>65</v>
      </c>
      <c r="E124" s="57"/>
      <c r="F124" s="70">
        <v>2.9537037037037039E-2</v>
      </c>
      <c r="G124" s="71" t="s">
        <v>268</v>
      </c>
      <c r="H124" s="71" t="s">
        <v>600</v>
      </c>
      <c r="I124" s="72" t="s">
        <v>358</v>
      </c>
      <c r="J124" s="72" t="s">
        <v>27</v>
      </c>
      <c r="K124" s="72" t="s">
        <v>0</v>
      </c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>
        <f>$B124</f>
        <v>120</v>
      </c>
      <c r="AA124" s="16"/>
      <c r="AB124" s="16"/>
      <c r="AC124" s="16"/>
      <c r="AD124" s="16"/>
      <c r="AE124" s="16"/>
      <c r="AF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>
        <f>$D124</f>
        <v>65</v>
      </c>
      <c r="AW124" s="16"/>
      <c r="AX124" s="16"/>
      <c r="AY124" s="16"/>
      <c r="AZ124" s="16"/>
      <c r="BA124" s="16"/>
      <c r="BB124" s="16"/>
      <c r="BD124"/>
    </row>
    <row r="125" spans="1:56" ht="15.9" customHeight="1" x14ac:dyDescent="0.3">
      <c r="A125" s="57">
        <v>256</v>
      </c>
      <c r="B125" s="57">
        <v>122</v>
      </c>
      <c r="C125" s="57">
        <v>47</v>
      </c>
      <c r="D125" s="57">
        <v>67</v>
      </c>
      <c r="E125" s="57"/>
      <c r="F125" s="70">
        <v>2.9560185185185189E-2</v>
      </c>
      <c r="G125" s="71" t="s">
        <v>277</v>
      </c>
      <c r="H125" s="71" t="s">
        <v>413</v>
      </c>
      <c r="I125" s="72" t="s">
        <v>358</v>
      </c>
      <c r="J125" s="74" t="s">
        <v>39</v>
      </c>
      <c r="K125" s="72" t="s">
        <v>0</v>
      </c>
      <c r="L125" s="16"/>
      <c r="M125" s="16"/>
      <c r="N125" s="16"/>
      <c r="O125" s="16"/>
      <c r="P125" s="16"/>
      <c r="Q125" s="16"/>
      <c r="R125" s="16"/>
      <c r="S125" s="16">
        <f>$B125</f>
        <v>122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H125" s="16"/>
      <c r="AI125" s="16"/>
      <c r="AJ125" s="16"/>
      <c r="AK125" s="16"/>
      <c r="AL125" s="16"/>
      <c r="AM125" s="16"/>
      <c r="AN125" s="16"/>
      <c r="AO125" s="16">
        <f>$D125</f>
        <v>67</v>
      </c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D125"/>
    </row>
    <row r="126" spans="1:56" ht="15.9" customHeight="1" x14ac:dyDescent="0.3">
      <c r="A126" s="57">
        <v>258</v>
      </c>
      <c r="B126" s="57">
        <v>123</v>
      </c>
      <c r="C126" s="57">
        <v>48</v>
      </c>
      <c r="D126" s="57">
        <v>68</v>
      </c>
      <c r="E126" s="57"/>
      <c r="F126" s="70">
        <v>2.9583333333333336E-2</v>
      </c>
      <c r="G126" s="71" t="s">
        <v>349</v>
      </c>
      <c r="H126" s="71" t="s">
        <v>601</v>
      </c>
      <c r="I126" s="72" t="s">
        <v>358</v>
      </c>
      <c r="J126" s="72" t="s">
        <v>37</v>
      </c>
      <c r="K126" s="72" t="s">
        <v>0</v>
      </c>
      <c r="L126" s="16"/>
      <c r="M126" s="16">
        <f>$B126</f>
        <v>123</v>
      </c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H126" s="16"/>
      <c r="AI126" s="16">
        <f>$D126</f>
        <v>68</v>
      </c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D126"/>
    </row>
    <row r="127" spans="1:56" ht="15.9" customHeight="1" x14ac:dyDescent="0.3">
      <c r="A127" s="57">
        <v>261</v>
      </c>
      <c r="B127" s="57">
        <v>124</v>
      </c>
      <c r="C127" s="57"/>
      <c r="D127" s="57"/>
      <c r="E127" s="57"/>
      <c r="F127" s="70">
        <v>2.9594907407407407E-2</v>
      </c>
      <c r="G127" s="71" t="s">
        <v>281</v>
      </c>
      <c r="H127" s="71" t="s">
        <v>602</v>
      </c>
      <c r="I127" s="72" t="s">
        <v>74</v>
      </c>
      <c r="J127" s="72" t="s">
        <v>83</v>
      </c>
      <c r="K127" s="72" t="s">
        <v>0</v>
      </c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>
        <f>$B127</f>
        <v>124</v>
      </c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D127"/>
    </row>
    <row r="128" spans="1:56" ht="15.9" customHeight="1" x14ac:dyDescent="0.3">
      <c r="A128" s="57">
        <v>60</v>
      </c>
      <c r="B128" s="57">
        <v>125</v>
      </c>
      <c r="C128" s="57">
        <v>49</v>
      </c>
      <c r="D128" s="57">
        <v>69</v>
      </c>
      <c r="E128" s="57"/>
      <c r="F128" s="70">
        <v>2.9629629629629627E-2</v>
      </c>
      <c r="G128" s="71" t="s">
        <v>316</v>
      </c>
      <c r="H128" s="71" t="s">
        <v>359</v>
      </c>
      <c r="I128" s="72" t="s">
        <v>358</v>
      </c>
      <c r="J128" s="72" t="s">
        <v>40</v>
      </c>
      <c r="K128" s="72" t="s">
        <v>0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>
        <f>$B128</f>
        <v>125</v>
      </c>
      <c r="Y128" s="16"/>
      <c r="Z128" s="16"/>
      <c r="AA128" s="16"/>
      <c r="AB128" s="16"/>
      <c r="AC128" s="16"/>
      <c r="AD128" s="16"/>
      <c r="AE128" s="16"/>
      <c r="AF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>
        <f>$D128</f>
        <v>69</v>
      </c>
      <c r="AU128" s="16"/>
      <c r="AV128" s="16"/>
      <c r="AW128" s="16"/>
      <c r="AX128" s="16"/>
      <c r="AY128" s="16"/>
      <c r="AZ128" s="16"/>
      <c r="BA128" s="16"/>
      <c r="BB128" s="16"/>
      <c r="BD128"/>
    </row>
    <row r="129" spans="1:56" ht="15.9" customHeight="1" x14ac:dyDescent="0.3">
      <c r="A129" s="57">
        <v>61</v>
      </c>
      <c r="B129" s="57">
        <v>126</v>
      </c>
      <c r="C129" s="57"/>
      <c r="D129" s="57"/>
      <c r="E129" s="57"/>
      <c r="F129" s="70">
        <v>2.9756944444444447E-2</v>
      </c>
      <c r="G129" s="71" t="s">
        <v>201</v>
      </c>
      <c r="H129" s="71" t="s">
        <v>279</v>
      </c>
      <c r="I129" s="72" t="s">
        <v>74</v>
      </c>
      <c r="J129" s="72" t="s">
        <v>41</v>
      </c>
      <c r="K129" s="72" t="s">
        <v>0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>
        <f>$B129</f>
        <v>126</v>
      </c>
      <c r="AB129" s="16"/>
      <c r="AC129" s="16"/>
      <c r="AD129" s="16"/>
      <c r="AE129" s="16"/>
      <c r="AF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D129"/>
    </row>
    <row r="130" spans="1:56" ht="15.9" customHeight="1" x14ac:dyDescent="0.3">
      <c r="A130" s="57">
        <v>62</v>
      </c>
      <c r="B130" s="57">
        <v>127</v>
      </c>
      <c r="C130" s="57">
        <v>50</v>
      </c>
      <c r="D130" s="57">
        <v>70</v>
      </c>
      <c r="E130" s="57"/>
      <c r="F130" s="70">
        <v>2.9768518518518517E-2</v>
      </c>
      <c r="G130" s="71" t="s">
        <v>268</v>
      </c>
      <c r="H130" s="71" t="s">
        <v>126</v>
      </c>
      <c r="I130" s="72" t="s">
        <v>358</v>
      </c>
      <c r="J130" s="72" t="s">
        <v>26</v>
      </c>
      <c r="K130" s="72" t="s">
        <v>0</v>
      </c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>
        <f>$B130</f>
        <v>127</v>
      </c>
      <c r="Z130" s="16"/>
      <c r="AA130" s="16"/>
      <c r="AB130" s="16"/>
      <c r="AC130" s="16"/>
      <c r="AD130" s="16"/>
      <c r="AE130" s="16"/>
      <c r="AF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>
        <f>$D130</f>
        <v>70</v>
      </c>
      <c r="AV130" s="16"/>
      <c r="AW130" s="16"/>
      <c r="AX130" s="16"/>
      <c r="AY130" s="16"/>
      <c r="AZ130" s="16"/>
      <c r="BA130" s="16"/>
      <c r="BB130" s="16"/>
      <c r="BD130"/>
    </row>
    <row r="131" spans="1:56" ht="15.9" customHeight="1" x14ac:dyDescent="0.3">
      <c r="A131" s="57">
        <v>267</v>
      </c>
      <c r="B131" s="57">
        <v>128</v>
      </c>
      <c r="C131" s="57"/>
      <c r="D131" s="57"/>
      <c r="E131" s="57"/>
      <c r="F131" s="70">
        <v>2.9803240740740741E-2</v>
      </c>
      <c r="G131" s="71" t="s">
        <v>603</v>
      </c>
      <c r="H131" s="71" t="s">
        <v>604</v>
      </c>
      <c r="I131" s="72" t="s">
        <v>74</v>
      </c>
      <c r="J131" s="72" t="s">
        <v>39</v>
      </c>
      <c r="K131" s="72" t="s">
        <v>0</v>
      </c>
      <c r="L131" s="16"/>
      <c r="M131" s="16"/>
      <c r="N131" s="16"/>
      <c r="O131" s="16"/>
      <c r="P131" s="16"/>
      <c r="Q131" s="16"/>
      <c r="R131" s="16"/>
      <c r="S131" s="16">
        <f>$B131</f>
        <v>128</v>
      </c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D131"/>
    </row>
    <row r="132" spans="1:56" ht="15.9" customHeight="1" x14ac:dyDescent="0.3">
      <c r="A132" s="57">
        <v>443</v>
      </c>
      <c r="B132" s="57">
        <v>129</v>
      </c>
      <c r="C132" s="57">
        <v>18</v>
      </c>
      <c r="D132" s="57">
        <v>71</v>
      </c>
      <c r="E132" s="57"/>
      <c r="F132" s="70">
        <v>2.9826388888888892E-2</v>
      </c>
      <c r="G132" s="71" t="s">
        <v>304</v>
      </c>
      <c r="H132" s="71" t="s">
        <v>675</v>
      </c>
      <c r="I132" s="72" t="s">
        <v>372</v>
      </c>
      <c r="J132" s="72" t="s">
        <v>54</v>
      </c>
      <c r="K132" s="72" t="s">
        <v>0</v>
      </c>
      <c r="L132" s="16"/>
      <c r="M132" s="16"/>
      <c r="N132" s="16"/>
      <c r="O132" s="16"/>
      <c r="P132" s="16">
        <f>$B132</f>
        <v>129</v>
      </c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H132" s="16"/>
      <c r="AI132" s="16"/>
      <c r="AJ132" s="16"/>
      <c r="AK132" s="16"/>
      <c r="AL132" s="16">
        <f>$D132</f>
        <v>71</v>
      </c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D132"/>
    </row>
    <row r="133" spans="1:56" ht="15.9" customHeight="1" x14ac:dyDescent="0.3">
      <c r="A133" s="57">
        <v>268</v>
      </c>
      <c r="B133" s="57">
        <v>130</v>
      </c>
      <c r="C133" s="57">
        <v>4</v>
      </c>
      <c r="D133" s="57">
        <v>72</v>
      </c>
      <c r="E133" s="57"/>
      <c r="F133" s="70">
        <v>2.9837962962962965E-2</v>
      </c>
      <c r="G133" s="71" t="s">
        <v>270</v>
      </c>
      <c r="H133" s="71" t="s">
        <v>133</v>
      </c>
      <c r="I133" s="72" t="s">
        <v>401</v>
      </c>
      <c r="J133" s="74" t="s">
        <v>77</v>
      </c>
      <c r="K133" s="72" t="s">
        <v>0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>
        <f>$B133</f>
        <v>130</v>
      </c>
      <c r="X133" s="16"/>
      <c r="Y133" s="16"/>
      <c r="Z133" s="16"/>
      <c r="AA133" s="16"/>
      <c r="AB133" s="16"/>
      <c r="AC133" s="16"/>
      <c r="AD133" s="16"/>
      <c r="AE133" s="16"/>
      <c r="AF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>
        <f>$D133</f>
        <v>72</v>
      </c>
      <c r="AT133" s="16"/>
      <c r="AU133" s="16"/>
      <c r="AV133" s="16"/>
      <c r="AW133" s="16"/>
      <c r="AX133" s="16"/>
      <c r="AY133" s="16"/>
      <c r="AZ133" s="16"/>
      <c r="BA133" s="16"/>
      <c r="BB133" s="16"/>
      <c r="BD133"/>
    </row>
    <row r="134" spans="1:56" ht="15.9" customHeight="1" x14ac:dyDescent="0.3">
      <c r="A134" s="57">
        <v>63</v>
      </c>
      <c r="B134" s="57">
        <v>131</v>
      </c>
      <c r="C134" s="57">
        <v>51</v>
      </c>
      <c r="D134" s="57">
        <v>73</v>
      </c>
      <c r="E134" s="57"/>
      <c r="F134" s="70">
        <v>2.9872685185185183E-2</v>
      </c>
      <c r="G134" s="71" t="s">
        <v>346</v>
      </c>
      <c r="H134" s="71" t="s">
        <v>517</v>
      </c>
      <c r="I134" s="72" t="s">
        <v>358</v>
      </c>
      <c r="J134" s="72" t="s">
        <v>41</v>
      </c>
      <c r="K134" s="72" t="s">
        <v>0</v>
      </c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>
        <f>$B134</f>
        <v>131</v>
      </c>
      <c r="AB134" s="16"/>
      <c r="AC134" s="16"/>
      <c r="AD134" s="16"/>
      <c r="AE134" s="16"/>
      <c r="AF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>
        <f>$D134</f>
        <v>73</v>
      </c>
      <c r="AX134" s="16"/>
      <c r="AY134" s="16"/>
      <c r="AZ134" s="16"/>
      <c r="BA134" s="16"/>
      <c r="BB134" s="16"/>
      <c r="BD134"/>
    </row>
    <row r="135" spans="1:56" ht="15.9" customHeight="1" x14ac:dyDescent="0.3">
      <c r="A135" s="57">
        <v>269</v>
      </c>
      <c r="B135" s="57">
        <v>132</v>
      </c>
      <c r="C135" s="57">
        <v>19</v>
      </c>
      <c r="D135" s="57">
        <v>74</v>
      </c>
      <c r="E135" s="57"/>
      <c r="F135" s="70">
        <v>2.9942129629629628E-2</v>
      </c>
      <c r="G135" s="71" t="s">
        <v>338</v>
      </c>
      <c r="H135" s="71" t="s">
        <v>605</v>
      </c>
      <c r="I135" s="72" t="s">
        <v>372</v>
      </c>
      <c r="J135" s="72" t="s">
        <v>83</v>
      </c>
      <c r="K135" s="72" t="s">
        <v>0</v>
      </c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>
        <f>$B135</f>
        <v>132</v>
      </c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>
        <f>$D135</f>
        <v>74</v>
      </c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D135"/>
    </row>
    <row r="136" spans="1:56" ht="15.9" customHeight="1" x14ac:dyDescent="0.3">
      <c r="A136" s="57">
        <v>271</v>
      </c>
      <c r="B136" s="57">
        <v>133</v>
      </c>
      <c r="C136" s="57">
        <v>5</v>
      </c>
      <c r="D136" s="57">
        <v>75</v>
      </c>
      <c r="E136" s="57"/>
      <c r="F136" s="70">
        <v>2.9953703703703705E-2</v>
      </c>
      <c r="G136" s="71" t="s">
        <v>277</v>
      </c>
      <c r="H136" s="71" t="s">
        <v>606</v>
      </c>
      <c r="I136" s="72" t="s">
        <v>401</v>
      </c>
      <c r="J136" s="72" t="s">
        <v>37</v>
      </c>
      <c r="K136" s="72" t="s">
        <v>0</v>
      </c>
      <c r="L136" s="16"/>
      <c r="M136" s="16">
        <f>$B136</f>
        <v>133</v>
      </c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H136" s="16"/>
      <c r="AI136" s="16">
        <f>$D136</f>
        <v>75</v>
      </c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D136"/>
    </row>
    <row r="137" spans="1:56" ht="15.9" customHeight="1" x14ac:dyDescent="0.3">
      <c r="A137" s="57">
        <v>272</v>
      </c>
      <c r="B137" s="57">
        <v>134</v>
      </c>
      <c r="C137" s="57">
        <v>20</v>
      </c>
      <c r="D137" s="57">
        <v>76</v>
      </c>
      <c r="E137" s="57"/>
      <c r="F137" s="70">
        <v>3.0046296296296297E-2</v>
      </c>
      <c r="G137" s="71" t="s">
        <v>333</v>
      </c>
      <c r="H137" s="71" t="s">
        <v>607</v>
      </c>
      <c r="I137" s="73" t="s">
        <v>372</v>
      </c>
      <c r="J137" s="72" t="s">
        <v>37</v>
      </c>
      <c r="K137" s="72" t="s">
        <v>0</v>
      </c>
      <c r="L137" s="16"/>
      <c r="M137" s="16">
        <f>$B137</f>
        <v>134</v>
      </c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H137" s="16"/>
      <c r="AI137" s="16">
        <f>$D137</f>
        <v>76</v>
      </c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D137"/>
    </row>
    <row r="138" spans="1:56" ht="15.9" customHeight="1" x14ac:dyDescent="0.3">
      <c r="A138" s="57">
        <v>273</v>
      </c>
      <c r="B138" s="57">
        <v>135</v>
      </c>
      <c r="C138" s="57"/>
      <c r="D138" s="57"/>
      <c r="E138" s="57"/>
      <c r="F138" s="70">
        <v>3.005787037037037E-2</v>
      </c>
      <c r="G138" s="71" t="s">
        <v>337</v>
      </c>
      <c r="H138" s="71" t="s">
        <v>608</v>
      </c>
      <c r="I138" s="72" t="s">
        <v>74</v>
      </c>
      <c r="J138" s="72" t="s">
        <v>27</v>
      </c>
      <c r="K138" s="72" t="s">
        <v>0</v>
      </c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>
        <f>$B138</f>
        <v>135</v>
      </c>
      <c r="AA138" s="16"/>
      <c r="AB138" s="16"/>
      <c r="AC138" s="16"/>
      <c r="AD138" s="16"/>
      <c r="AE138" s="16"/>
      <c r="AF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D138"/>
    </row>
    <row r="139" spans="1:56" ht="15.9" customHeight="1" x14ac:dyDescent="0.3">
      <c r="A139" s="57">
        <v>444</v>
      </c>
      <c r="B139" s="57">
        <v>136</v>
      </c>
      <c r="C139" s="57">
        <v>21</v>
      </c>
      <c r="D139" s="57">
        <v>77</v>
      </c>
      <c r="E139" s="57"/>
      <c r="F139" s="70">
        <v>3.006944444444444E-2</v>
      </c>
      <c r="G139" s="71" t="s">
        <v>288</v>
      </c>
      <c r="H139" s="71" t="s">
        <v>676</v>
      </c>
      <c r="I139" s="72" t="s">
        <v>372</v>
      </c>
      <c r="J139" s="72" t="s">
        <v>24</v>
      </c>
      <c r="K139" s="72" t="s">
        <v>0</v>
      </c>
      <c r="L139" s="16"/>
      <c r="M139" s="16"/>
      <c r="N139" s="16"/>
      <c r="O139" s="16"/>
      <c r="P139" s="16"/>
      <c r="Q139" s="16"/>
      <c r="R139" s="16"/>
      <c r="S139" s="16"/>
      <c r="T139" s="16">
        <f>$B139</f>
        <v>136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H139" s="16"/>
      <c r="AI139" s="16"/>
      <c r="AJ139" s="16"/>
      <c r="AK139" s="16"/>
      <c r="AL139" s="16"/>
      <c r="AM139" s="16"/>
      <c r="AN139" s="16"/>
      <c r="AO139" s="16"/>
      <c r="AP139" s="16">
        <f>$D139</f>
        <v>77</v>
      </c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D139"/>
    </row>
    <row r="140" spans="1:56" ht="15.9" customHeight="1" x14ac:dyDescent="0.3">
      <c r="A140" s="57">
        <v>64</v>
      </c>
      <c r="B140" s="57">
        <v>137</v>
      </c>
      <c r="C140" s="57"/>
      <c r="D140" s="57"/>
      <c r="E140" s="57"/>
      <c r="F140" s="70">
        <v>3.0092592592592591E-2</v>
      </c>
      <c r="G140" s="71" t="s">
        <v>205</v>
      </c>
      <c r="H140" s="71" t="s">
        <v>414</v>
      </c>
      <c r="I140" s="72" t="s">
        <v>74</v>
      </c>
      <c r="J140" s="72" t="s">
        <v>38</v>
      </c>
      <c r="K140" s="73" t="s">
        <v>0</v>
      </c>
      <c r="L140" s="16"/>
      <c r="M140" s="16"/>
      <c r="N140" s="16"/>
      <c r="O140" s="16"/>
      <c r="P140" s="16"/>
      <c r="Q140" s="16"/>
      <c r="R140" s="16">
        <f>$B140</f>
        <v>137</v>
      </c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D140"/>
    </row>
    <row r="141" spans="1:56" ht="15.9" customHeight="1" x14ac:dyDescent="0.3">
      <c r="A141" s="57">
        <v>274</v>
      </c>
      <c r="B141" s="57">
        <v>137</v>
      </c>
      <c r="C141" s="57">
        <v>52</v>
      </c>
      <c r="D141" s="57">
        <v>78</v>
      </c>
      <c r="E141" s="57"/>
      <c r="F141" s="70">
        <v>3.0092592592592591E-2</v>
      </c>
      <c r="G141" s="71" t="s">
        <v>287</v>
      </c>
      <c r="H141" s="71" t="s">
        <v>209</v>
      </c>
      <c r="I141" s="72" t="s">
        <v>358</v>
      </c>
      <c r="J141" s="72" t="s">
        <v>39</v>
      </c>
      <c r="K141" s="72" t="s">
        <v>0</v>
      </c>
      <c r="L141" s="16"/>
      <c r="M141" s="16"/>
      <c r="N141" s="16"/>
      <c r="O141" s="16"/>
      <c r="P141" s="16"/>
      <c r="Q141" s="16"/>
      <c r="R141" s="16"/>
      <c r="S141" s="16">
        <f>$B141</f>
        <v>137</v>
      </c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H141" s="16"/>
      <c r="AI141" s="16"/>
      <c r="AJ141" s="16"/>
      <c r="AK141" s="16"/>
      <c r="AL141" s="16"/>
      <c r="AM141" s="16"/>
      <c r="AN141" s="16"/>
      <c r="AO141" s="16">
        <f>$D141</f>
        <v>78</v>
      </c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D141"/>
    </row>
    <row r="142" spans="1:56" ht="15.9" customHeight="1" x14ac:dyDescent="0.3">
      <c r="A142" s="57">
        <v>65</v>
      </c>
      <c r="B142" s="57">
        <v>139</v>
      </c>
      <c r="C142" s="57"/>
      <c r="D142" s="57"/>
      <c r="E142" s="57"/>
      <c r="F142" s="70">
        <v>3.0104166666666668E-2</v>
      </c>
      <c r="G142" s="71" t="s">
        <v>292</v>
      </c>
      <c r="H142" s="71" t="s">
        <v>131</v>
      </c>
      <c r="I142" s="73" t="s">
        <v>74</v>
      </c>
      <c r="J142" s="72" t="s">
        <v>38</v>
      </c>
      <c r="K142" s="72" t="s">
        <v>0</v>
      </c>
      <c r="L142" s="16"/>
      <c r="M142" s="16"/>
      <c r="N142" s="16"/>
      <c r="O142" s="16"/>
      <c r="P142" s="16"/>
      <c r="Q142" s="16"/>
      <c r="R142" s="16">
        <f>$B142</f>
        <v>139</v>
      </c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D142"/>
    </row>
    <row r="143" spans="1:56" ht="15.9" customHeight="1" x14ac:dyDescent="0.3">
      <c r="A143" s="57">
        <v>275</v>
      </c>
      <c r="B143" s="57">
        <v>140</v>
      </c>
      <c r="C143" s="57">
        <v>22</v>
      </c>
      <c r="D143" s="57">
        <v>79</v>
      </c>
      <c r="E143" s="57"/>
      <c r="F143" s="70">
        <v>3.0115740740740738E-2</v>
      </c>
      <c r="G143" s="71" t="s">
        <v>286</v>
      </c>
      <c r="H143" s="71" t="s">
        <v>609</v>
      </c>
      <c r="I143" s="72" t="s">
        <v>372</v>
      </c>
      <c r="J143" s="72" t="s">
        <v>39</v>
      </c>
      <c r="K143" s="72" t="s">
        <v>0</v>
      </c>
      <c r="L143" s="16"/>
      <c r="M143" s="16"/>
      <c r="N143" s="16"/>
      <c r="O143" s="16"/>
      <c r="P143" s="16"/>
      <c r="Q143" s="16"/>
      <c r="R143" s="16"/>
      <c r="S143" s="16">
        <f>$B143</f>
        <v>140</v>
      </c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H143" s="16"/>
      <c r="AI143" s="16"/>
      <c r="AJ143" s="16"/>
      <c r="AK143" s="16"/>
      <c r="AL143" s="16"/>
      <c r="AM143" s="16"/>
      <c r="AN143" s="16"/>
      <c r="AO143" s="16">
        <f>$D143</f>
        <v>79</v>
      </c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D143"/>
    </row>
    <row r="144" spans="1:56" ht="15.9" customHeight="1" x14ac:dyDescent="0.3">
      <c r="A144" s="57">
        <v>66</v>
      </c>
      <c r="B144" s="57">
        <v>141</v>
      </c>
      <c r="C144" s="57">
        <v>53</v>
      </c>
      <c r="D144" s="57">
        <v>80</v>
      </c>
      <c r="E144" s="57"/>
      <c r="F144" s="70">
        <v>3.0127314814814815E-2</v>
      </c>
      <c r="G144" s="71" t="s">
        <v>314</v>
      </c>
      <c r="H144" s="71" t="s">
        <v>518</v>
      </c>
      <c r="I144" s="72" t="s">
        <v>358</v>
      </c>
      <c r="J144" s="72" t="s">
        <v>41</v>
      </c>
      <c r="K144" s="72" t="s">
        <v>0</v>
      </c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>
        <f>$B144</f>
        <v>141</v>
      </c>
      <c r="AB144" s="16"/>
      <c r="AC144" s="16"/>
      <c r="AD144" s="16"/>
      <c r="AE144" s="16"/>
      <c r="AF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>
        <f>$D144</f>
        <v>80</v>
      </c>
      <c r="AX144" s="16"/>
      <c r="AY144" s="16"/>
      <c r="AZ144" s="16"/>
      <c r="BA144" s="16"/>
      <c r="BB144" s="16"/>
      <c r="BD144"/>
    </row>
    <row r="145" spans="1:56" ht="15.9" customHeight="1" x14ac:dyDescent="0.3">
      <c r="A145" s="57">
        <v>448</v>
      </c>
      <c r="B145" s="57">
        <v>142</v>
      </c>
      <c r="C145" s="57">
        <v>54</v>
      </c>
      <c r="D145" s="57">
        <v>81</v>
      </c>
      <c r="E145" s="57"/>
      <c r="F145" s="70">
        <v>3.0150462962962962E-2</v>
      </c>
      <c r="G145" s="71" t="s">
        <v>325</v>
      </c>
      <c r="H145" s="71" t="s">
        <v>677</v>
      </c>
      <c r="I145" s="72" t="s">
        <v>358</v>
      </c>
      <c r="J145" s="72" t="s">
        <v>24</v>
      </c>
      <c r="K145" s="72" t="s">
        <v>0</v>
      </c>
      <c r="L145" s="16"/>
      <c r="M145" s="16"/>
      <c r="N145" s="16"/>
      <c r="O145" s="16"/>
      <c r="P145" s="16"/>
      <c r="Q145" s="16"/>
      <c r="R145" s="16"/>
      <c r="S145" s="16"/>
      <c r="T145" s="16">
        <f>$B145</f>
        <v>142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H145" s="16"/>
      <c r="AI145" s="16"/>
      <c r="AJ145" s="16"/>
      <c r="AK145" s="16"/>
      <c r="AL145" s="16"/>
      <c r="AM145" s="16"/>
      <c r="AN145" s="16"/>
      <c r="AO145" s="16"/>
      <c r="AP145" s="16">
        <f>$D145</f>
        <v>81</v>
      </c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D145"/>
    </row>
    <row r="146" spans="1:56" ht="15.9" customHeight="1" x14ac:dyDescent="0.3">
      <c r="A146" s="57">
        <v>277</v>
      </c>
      <c r="B146" s="57">
        <v>143</v>
      </c>
      <c r="C146" s="57">
        <v>55</v>
      </c>
      <c r="D146" s="57">
        <v>82</v>
      </c>
      <c r="E146" s="57"/>
      <c r="F146" s="70">
        <v>3.0162037037037032E-2</v>
      </c>
      <c r="G146" s="71" t="s">
        <v>205</v>
      </c>
      <c r="H146" s="71" t="s">
        <v>610</v>
      </c>
      <c r="I146" s="72" t="s">
        <v>358</v>
      </c>
      <c r="J146" s="72" t="s">
        <v>27</v>
      </c>
      <c r="K146" s="72" t="s">
        <v>0</v>
      </c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>
        <f>$B146</f>
        <v>143</v>
      </c>
      <c r="AA146" s="16"/>
      <c r="AB146" s="16"/>
      <c r="AC146" s="16"/>
      <c r="AD146" s="16"/>
      <c r="AE146" s="16"/>
      <c r="AF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>
        <f>$D146</f>
        <v>82</v>
      </c>
      <c r="AW146" s="16"/>
      <c r="AX146" s="16"/>
      <c r="AY146" s="16"/>
      <c r="AZ146" s="16"/>
      <c r="BA146" s="16"/>
      <c r="BB146" s="16"/>
      <c r="BD146"/>
    </row>
    <row r="147" spans="1:56" ht="15.9" customHeight="1" x14ac:dyDescent="0.3">
      <c r="A147" s="57">
        <v>67</v>
      </c>
      <c r="B147" s="57">
        <v>143</v>
      </c>
      <c r="C147" s="57">
        <v>23</v>
      </c>
      <c r="D147" s="57">
        <v>82</v>
      </c>
      <c r="E147" s="57"/>
      <c r="F147" s="70">
        <v>3.0162037037037032E-2</v>
      </c>
      <c r="G147" s="71" t="s">
        <v>479</v>
      </c>
      <c r="H147" s="71" t="s">
        <v>243</v>
      </c>
      <c r="I147" s="72" t="s">
        <v>372</v>
      </c>
      <c r="J147" s="72" t="s">
        <v>41</v>
      </c>
      <c r="K147" s="72" t="s">
        <v>0</v>
      </c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>
        <f>$B147</f>
        <v>143</v>
      </c>
      <c r="AB147" s="16"/>
      <c r="AC147" s="16"/>
      <c r="AD147" s="16"/>
      <c r="AE147" s="16"/>
      <c r="AF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>
        <f>$D147</f>
        <v>82</v>
      </c>
      <c r="AX147" s="16"/>
      <c r="AY147" s="16"/>
      <c r="AZ147" s="16"/>
      <c r="BA147" s="16"/>
      <c r="BB147" s="16"/>
      <c r="BD147"/>
    </row>
    <row r="148" spans="1:56" ht="15.9" customHeight="1" x14ac:dyDescent="0.3">
      <c r="A148" s="57">
        <v>69</v>
      </c>
      <c r="B148" s="57">
        <v>145</v>
      </c>
      <c r="C148" s="57">
        <v>24</v>
      </c>
      <c r="D148" s="57">
        <v>84</v>
      </c>
      <c r="E148" s="57"/>
      <c r="F148" s="70">
        <v>3.0185185185185186E-2</v>
      </c>
      <c r="G148" s="71" t="s">
        <v>519</v>
      </c>
      <c r="H148" s="71" t="s">
        <v>133</v>
      </c>
      <c r="I148" s="72" t="s">
        <v>372</v>
      </c>
      <c r="J148" s="72" t="s">
        <v>41</v>
      </c>
      <c r="K148" s="72" t="s">
        <v>0</v>
      </c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>
        <f>$B148</f>
        <v>145</v>
      </c>
      <c r="AB148" s="16"/>
      <c r="AC148" s="16"/>
      <c r="AD148" s="16"/>
      <c r="AE148" s="16"/>
      <c r="AF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>
        <f>$D148</f>
        <v>84</v>
      </c>
      <c r="AX148" s="16"/>
      <c r="AY148" s="16"/>
      <c r="AZ148" s="16"/>
      <c r="BA148" s="16"/>
      <c r="BB148" s="16"/>
      <c r="BD148"/>
    </row>
    <row r="149" spans="1:56" ht="15.9" customHeight="1" x14ac:dyDescent="0.3">
      <c r="A149" s="57">
        <v>71</v>
      </c>
      <c r="B149" s="57">
        <v>146</v>
      </c>
      <c r="C149" s="57"/>
      <c r="D149" s="57"/>
      <c r="E149" s="57"/>
      <c r="F149" s="70">
        <v>3.0208333333333334E-2</v>
      </c>
      <c r="G149" s="71" t="s">
        <v>338</v>
      </c>
      <c r="H149" s="71" t="s">
        <v>339</v>
      </c>
      <c r="I149" s="72" t="s">
        <v>74</v>
      </c>
      <c r="J149" s="72" t="s">
        <v>41</v>
      </c>
      <c r="K149" s="72" t="s">
        <v>0</v>
      </c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>
        <f>$B149</f>
        <v>146</v>
      </c>
      <c r="AB149" s="16"/>
      <c r="AC149" s="16"/>
      <c r="AD149" s="16"/>
      <c r="AE149" s="16"/>
      <c r="AF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D149"/>
    </row>
    <row r="150" spans="1:56" ht="15.9" customHeight="1" x14ac:dyDescent="0.3">
      <c r="A150" s="57">
        <v>278</v>
      </c>
      <c r="B150" s="57">
        <v>146</v>
      </c>
      <c r="C150" s="57">
        <v>25</v>
      </c>
      <c r="D150" s="57">
        <v>85</v>
      </c>
      <c r="E150" s="57"/>
      <c r="F150" s="70">
        <v>3.0208333333333334E-2</v>
      </c>
      <c r="G150" s="71" t="s">
        <v>114</v>
      </c>
      <c r="H150" s="71" t="s">
        <v>490</v>
      </c>
      <c r="I150" s="72" t="s">
        <v>372</v>
      </c>
      <c r="J150" s="72" t="s">
        <v>83</v>
      </c>
      <c r="K150" s="72" t="s">
        <v>0</v>
      </c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>
        <f>$B150</f>
        <v>146</v>
      </c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>
        <f>$D150</f>
        <v>85</v>
      </c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D150"/>
    </row>
    <row r="151" spans="1:56" ht="15.9" customHeight="1" x14ac:dyDescent="0.3">
      <c r="A151" s="57">
        <v>449</v>
      </c>
      <c r="B151" s="57">
        <v>148</v>
      </c>
      <c r="C151" s="57"/>
      <c r="D151" s="57"/>
      <c r="E151" s="57"/>
      <c r="F151" s="70">
        <v>3.0219907407407407E-2</v>
      </c>
      <c r="G151" s="71" t="s">
        <v>286</v>
      </c>
      <c r="H151" s="71" t="s">
        <v>678</v>
      </c>
      <c r="I151" s="72" t="s">
        <v>74</v>
      </c>
      <c r="J151" s="72" t="s">
        <v>54</v>
      </c>
      <c r="K151" s="72" t="s">
        <v>0</v>
      </c>
      <c r="L151" s="16"/>
      <c r="M151" s="16"/>
      <c r="N151" s="16"/>
      <c r="O151" s="16"/>
      <c r="P151" s="16">
        <f>$B151</f>
        <v>148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D151"/>
    </row>
    <row r="152" spans="1:56" ht="15.9" customHeight="1" x14ac:dyDescent="0.3">
      <c r="A152" s="57">
        <v>450</v>
      </c>
      <c r="B152" s="57">
        <v>149</v>
      </c>
      <c r="C152" s="57">
        <v>26</v>
      </c>
      <c r="D152" s="57">
        <v>86</v>
      </c>
      <c r="E152" s="57"/>
      <c r="F152" s="70">
        <v>3.0266203703703708E-2</v>
      </c>
      <c r="G152" s="71" t="s">
        <v>201</v>
      </c>
      <c r="H152" s="71" t="s">
        <v>679</v>
      </c>
      <c r="I152" s="72" t="s">
        <v>372</v>
      </c>
      <c r="J152" s="72" t="s">
        <v>54</v>
      </c>
      <c r="K152" s="72" t="s">
        <v>0</v>
      </c>
      <c r="L152" s="16"/>
      <c r="M152" s="16"/>
      <c r="N152" s="16"/>
      <c r="O152" s="16"/>
      <c r="P152" s="16">
        <f>$B152</f>
        <v>149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H152" s="16"/>
      <c r="AI152" s="16"/>
      <c r="AJ152" s="16"/>
      <c r="AK152" s="16"/>
      <c r="AL152" s="16">
        <f>$D152</f>
        <v>86</v>
      </c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D152"/>
    </row>
    <row r="153" spans="1:56" ht="15.9" customHeight="1" x14ac:dyDescent="0.3">
      <c r="A153" s="57">
        <v>451</v>
      </c>
      <c r="B153" s="57">
        <v>150</v>
      </c>
      <c r="C153" s="57">
        <v>27</v>
      </c>
      <c r="D153" s="57">
        <v>87</v>
      </c>
      <c r="E153" s="57"/>
      <c r="F153" s="70">
        <v>3.0381944444444444E-2</v>
      </c>
      <c r="G153" s="71" t="s">
        <v>668</v>
      </c>
      <c r="H153" s="71" t="s">
        <v>680</v>
      </c>
      <c r="I153" s="72" t="s">
        <v>372</v>
      </c>
      <c r="J153" s="72" t="s">
        <v>24</v>
      </c>
      <c r="K153" s="72" t="s">
        <v>0</v>
      </c>
      <c r="L153" s="16"/>
      <c r="M153" s="16"/>
      <c r="N153" s="16"/>
      <c r="O153" s="16"/>
      <c r="P153" s="16"/>
      <c r="Q153" s="16"/>
      <c r="R153" s="16"/>
      <c r="S153" s="16"/>
      <c r="T153" s="16">
        <f>$B153</f>
        <v>150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H153" s="16"/>
      <c r="AI153" s="16"/>
      <c r="AJ153" s="16"/>
      <c r="AK153" s="16"/>
      <c r="AL153" s="16"/>
      <c r="AM153" s="16"/>
      <c r="AN153" s="16"/>
      <c r="AO153" s="16"/>
      <c r="AP153" s="16">
        <f>$D153</f>
        <v>87</v>
      </c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D153"/>
    </row>
    <row r="154" spans="1:56" ht="15.9" customHeight="1" x14ac:dyDescent="0.3">
      <c r="A154" s="57">
        <v>279</v>
      </c>
      <c r="B154" s="57">
        <v>151</v>
      </c>
      <c r="C154" s="57">
        <v>56</v>
      </c>
      <c r="D154" s="57">
        <v>88</v>
      </c>
      <c r="E154" s="57"/>
      <c r="F154" s="70">
        <v>3.0439814814814819E-2</v>
      </c>
      <c r="G154" s="71" t="s">
        <v>395</v>
      </c>
      <c r="H154" s="71" t="s">
        <v>611</v>
      </c>
      <c r="I154" s="72" t="s">
        <v>358</v>
      </c>
      <c r="J154" s="72" t="s">
        <v>39</v>
      </c>
      <c r="K154" s="72" t="s">
        <v>0</v>
      </c>
      <c r="L154" s="16"/>
      <c r="M154" s="16"/>
      <c r="N154" s="16"/>
      <c r="O154" s="16"/>
      <c r="P154" s="16"/>
      <c r="Q154" s="16"/>
      <c r="R154" s="16"/>
      <c r="S154" s="16">
        <f>$B154</f>
        <v>151</v>
      </c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H154" s="16"/>
      <c r="AI154" s="16"/>
      <c r="AJ154" s="16"/>
      <c r="AK154" s="16"/>
      <c r="AL154" s="16"/>
      <c r="AM154" s="16"/>
      <c r="AN154" s="16"/>
      <c r="AO154" s="16">
        <f>$D154</f>
        <v>88</v>
      </c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D154"/>
    </row>
    <row r="155" spans="1:56" ht="15.9" customHeight="1" x14ac:dyDescent="0.3">
      <c r="A155" s="57">
        <v>72</v>
      </c>
      <c r="B155" s="57">
        <v>152</v>
      </c>
      <c r="C155" s="57">
        <v>57</v>
      </c>
      <c r="D155" s="57">
        <v>89</v>
      </c>
      <c r="E155" s="57"/>
      <c r="F155" s="70">
        <v>3.050925925925926E-2</v>
      </c>
      <c r="G155" s="71" t="s">
        <v>288</v>
      </c>
      <c r="H155" s="71" t="s">
        <v>299</v>
      </c>
      <c r="I155" s="72" t="s">
        <v>358</v>
      </c>
      <c r="J155" s="72" t="s">
        <v>28</v>
      </c>
      <c r="K155" s="72" t="s">
        <v>0</v>
      </c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>
        <f>$B155</f>
        <v>152</v>
      </c>
      <c r="AE155" s="16"/>
      <c r="AF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>
        <f>$D155</f>
        <v>89</v>
      </c>
      <c r="BA155" s="16"/>
      <c r="BB155" s="16"/>
      <c r="BD155"/>
    </row>
    <row r="156" spans="1:56" ht="15.9" customHeight="1" x14ac:dyDescent="0.3">
      <c r="A156" s="57">
        <v>453</v>
      </c>
      <c r="B156" s="57">
        <v>153</v>
      </c>
      <c r="C156" s="57"/>
      <c r="D156" s="57"/>
      <c r="E156" s="57"/>
      <c r="F156" s="70">
        <v>3.0578703703703702E-2</v>
      </c>
      <c r="G156" s="71" t="s">
        <v>290</v>
      </c>
      <c r="H156" s="71" t="s">
        <v>407</v>
      </c>
      <c r="I156" s="72" t="s">
        <v>74</v>
      </c>
      <c r="J156" s="72" t="s">
        <v>58</v>
      </c>
      <c r="K156" s="72" t="s">
        <v>0</v>
      </c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>
        <f>$B156</f>
        <v>153</v>
      </c>
      <c r="AC156" s="16"/>
      <c r="AD156" s="16"/>
      <c r="AE156" s="16"/>
      <c r="AF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D156"/>
    </row>
    <row r="157" spans="1:56" ht="15.9" customHeight="1" x14ac:dyDescent="0.3">
      <c r="A157" s="57">
        <v>73</v>
      </c>
      <c r="B157" s="57">
        <v>154</v>
      </c>
      <c r="C157" s="57">
        <v>28</v>
      </c>
      <c r="D157" s="57">
        <v>90</v>
      </c>
      <c r="E157" s="57"/>
      <c r="F157" s="70">
        <v>3.0648148148148147E-2</v>
      </c>
      <c r="G157" s="71" t="s">
        <v>314</v>
      </c>
      <c r="H157" s="71" t="s">
        <v>404</v>
      </c>
      <c r="I157" s="72" t="s">
        <v>372</v>
      </c>
      <c r="J157" s="72" t="s">
        <v>28</v>
      </c>
      <c r="K157" s="72" t="s">
        <v>0</v>
      </c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>
        <f>$B157</f>
        <v>154</v>
      </c>
      <c r="AE157" s="16"/>
      <c r="AF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>
        <f>$D157</f>
        <v>90</v>
      </c>
      <c r="BA157" s="16"/>
      <c r="BB157" s="16"/>
      <c r="BD157"/>
    </row>
    <row r="158" spans="1:56" ht="15.9" customHeight="1" x14ac:dyDescent="0.3">
      <c r="A158" s="57">
        <v>75</v>
      </c>
      <c r="B158" s="57">
        <v>155</v>
      </c>
      <c r="C158" s="57">
        <v>29</v>
      </c>
      <c r="D158" s="57">
        <v>91</v>
      </c>
      <c r="E158" s="57"/>
      <c r="F158" s="70">
        <v>3.0682870370370371E-2</v>
      </c>
      <c r="G158" s="71" t="s">
        <v>338</v>
      </c>
      <c r="H158" s="71" t="s">
        <v>459</v>
      </c>
      <c r="I158" s="72" t="s">
        <v>372</v>
      </c>
      <c r="J158" s="74" t="s">
        <v>129</v>
      </c>
      <c r="K158" s="72" t="s">
        <v>0</v>
      </c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>
        <f>$B158</f>
        <v>155</v>
      </c>
      <c r="AF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>
        <f>$D158</f>
        <v>91</v>
      </c>
      <c r="BB158" s="16"/>
      <c r="BD158"/>
    </row>
    <row r="159" spans="1:56" ht="15.9" customHeight="1" x14ac:dyDescent="0.3">
      <c r="A159" s="57">
        <v>286</v>
      </c>
      <c r="B159" s="57">
        <v>156</v>
      </c>
      <c r="C159" s="57">
        <v>30</v>
      </c>
      <c r="D159" s="57">
        <v>92</v>
      </c>
      <c r="E159" s="57"/>
      <c r="F159" s="70">
        <v>3.0717592592592591E-2</v>
      </c>
      <c r="G159" s="71" t="s">
        <v>391</v>
      </c>
      <c r="H159" s="71" t="s">
        <v>392</v>
      </c>
      <c r="I159" s="72" t="s">
        <v>372</v>
      </c>
      <c r="J159" s="72" t="s">
        <v>83</v>
      </c>
      <c r="K159" s="72" t="s">
        <v>0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>
        <f>$B159</f>
        <v>156</v>
      </c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>
        <f>$D159</f>
        <v>92</v>
      </c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D159"/>
    </row>
    <row r="160" spans="1:56" ht="15.9" customHeight="1" x14ac:dyDescent="0.3">
      <c r="A160" s="57">
        <v>76</v>
      </c>
      <c r="B160" s="57">
        <v>157</v>
      </c>
      <c r="C160" s="57">
        <v>31</v>
      </c>
      <c r="D160" s="57">
        <v>93</v>
      </c>
      <c r="E160" s="57"/>
      <c r="F160" s="70">
        <v>3.0729166666666669E-2</v>
      </c>
      <c r="G160" s="71" t="s">
        <v>460</v>
      </c>
      <c r="H160" s="71" t="s">
        <v>119</v>
      </c>
      <c r="I160" s="72" t="s">
        <v>372</v>
      </c>
      <c r="J160" s="72" t="s">
        <v>38</v>
      </c>
      <c r="K160" s="73" t="s">
        <v>0</v>
      </c>
      <c r="L160" s="16"/>
      <c r="M160" s="16"/>
      <c r="N160" s="16"/>
      <c r="O160" s="16"/>
      <c r="P160" s="16"/>
      <c r="Q160" s="16"/>
      <c r="R160" s="16">
        <f>$B160</f>
        <v>157</v>
      </c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H160" s="16"/>
      <c r="AI160" s="16"/>
      <c r="AJ160" s="16"/>
      <c r="AK160" s="16"/>
      <c r="AL160" s="16"/>
      <c r="AM160" s="16"/>
      <c r="AN160" s="16">
        <f>$D160</f>
        <v>93</v>
      </c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D160"/>
    </row>
    <row r="161" spans="1:56" ht="15.9" customHeight="1" x14ac:dyDescent="0.3">
      <c r="A161" s="57">
        <v>454</v>
      </c>
      <c r="B161" s="57">
        <v>158</v>
      </c>
      <c r="C161" s="57">
        <v>58</v>
      </c>
      <c r="D161" s="57">
        <v>94</v>
      </c>
      <c r="E161" s="57"/>
      <c r="F161" s="70">
        <v>3.0752314814814816E-2</v>
      </c>
      <c r="G161" s="71" t="s">
        <v>313</v>
      </c>
      <c r="H161" s="71" t="s">
        <v>437</v>
      </c>
      <c r="I161" s="72" t="s">
        <v>358</v>
      </c>
      <c r="J161" s="72" t="s">
        <v>58</v>
      </c>
      <c r="K161" s="72" t="s">
        <v>0</v>
      </c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>
        <f>$B161</f>
        <v>158</v>
      </c>
      <c r="AC161" s="16"/>
      <c r="AD161" s="16"/>
      <c r="AE161" s="16"/>
      <c r="AF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>
        <f>$D161</f>
        <v>94</v>
      </c>
      <c r="AY161" s="16"/>
      <c r="AZ161" s="16"/>
      <c r="BA161" s="16"/>
      <c r="BB161" s="16"/>
      <c r="BD161"/>
    </row>
    <row r="162" spans="1:56" ht="15.9" customHeight="1" x14ac:dyDescent="0.3">
      <c r="A162" s="57">
        <v>77</v>
      </c>
      <c r="B162" s="57">
        <v>159</v>
      </c>
      <c r="C162" s="57"/>
      <c r="D162" s="57"/>
      <c r="E162" s="57"/>
      <c r="F162" s="70">
        <v>3.0763888888888886E-2</v>
      </c>
      <c r="G162" s="71" t="s">
        <v>314</v>
      </c>
      <c r="H162" s="71" t="s">
        <v>322</v>
      </c>
      <c r="I162" s="73" t="s">
        <v>74</v>
      </c>
      <c r="J162" s="72" t="s">
        <v>38</v>
      </c>
      <c r="K162" s="73" t="s">
        <v>0</v>
      </c>
      <c r="L162" s="16"/>
      <c r="M162" s="16"/>
      <c r="N162" s="16"/>
      <c r="O162" s="16"/>
      <c r="P162" s="16"/>
      <c r="Q162" s="16"/>
      <c r="R162" s="16">
        <f>$B162</f>
        <v>159</v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D162"/>
    </row>
    <row r="163" spans="1:56" ht="15.9" customHeight="1" x14ac:dyDescent="0.3">
      <c r="A163" s="57">
        <v>455</v>
      </c>
      <c r="B163" s="57">
        <v>160</v>
      </c>
      <c r="C163" s="57">
        <v>59</v>
      </c>
      <c r="D163" s="57">
        <v>95</v>
      </c>
      <c r="E163" s="57"/>
      <c r="F163" s="70">
        <v>3.078703703703704E-2</v>
      </c>
      <c r="G163" s="71" t="s">
        <v>378</v>
      </c>
      <c r="H163" s="71" t="s">
        <v>400</v>
      </c>
      <c r="I163" s="73" t="s">
        <v>358</v>
      </c>
      <c r="J163" s="72" t="s">
        <v>66</v>
      </c>
      <c r="K163" s="72" t="s">
        <v>0</v>
      </c>
      <c r="L163" s="16"/>
      <c r="M163" s="16"/>
      <c r="N163" s="16"/>
      <c r="O163" s="16"/>
      <c r="P163" s="16"/>
      <c r="Q163" s="16">
        <f>$B163</f>
        <v>160</v>
      </c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H163" s="16"/>
      <c r="AI163" s="16"/>
      <c r="AJ163" s="16"/>
      <c r="AK163" s="16"/>
      <c r="AL163" s="16"/>
      <c r="AM163" s="16">
        <f>$D163</f>
        <v>95</v>
      </c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D163"/>
    </row>
    <row r="164" spans="1:56" ht="15.9" customHeight="1" x14ac:dyDescent="0.3">
      <c r="A164" s="57">
        <v>287</v>
      </c>
      <c r="B164" s="57">
        <v>161</v>
      </c>
      <c r="C164" s="57"/>
      <c r="D164" s="57"/>
      <c r="E164" s="57"/>
      <c r="F164" s="70">
        <v>3.0914351851851849E-2</v>
      </c>
      <c r="G164" s="71" t="s">
        <v>307</v>
      </c>
      <c r="H164" s="71" t="s">
        <v>612</v>
      </c>
      <c r="I164" s="72" t="s">
        <v>74</v>
      </c>
      <c r="J164" s="72" t="s">
        <v>39</v>
      </c>
      <c r="K164" s="72" t="s">
        <v>0</v>
      </c>
      <c r="L164" s="16"/>
      <c r="M164" s="16"/>
      <c r="N164" s="16"/>
      <c r="O164" s="16"/>
      <c r="P164" s="16"/>
      <c r="Q164" s="16"/>
      <c r="R164" s="16"/>
      <c r="S164" s="16">
        <f>$B164</f>
        <v>161</v>
      </c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D164"/>
    </row>
    <row r="165" spans="1:56" ht="15.9" customHeight="1" x14ac:dyDescent="0.3">
      <c r="A165" s="57">
        <v>78</v>
      </c>
      <c r="B165" s="57">
        <v>162</v>
      </c>
      <c r="C165" s="57">
        <v>60</v>
      </c>
      <c r="D165" s="57">
        <v>96</v>
      </c>
      <c r="E165" s="57"/>
      <c r="F165" s="70">
        <v>3.0949074074074077E-2</v>
      </c>
      <c r="G165" s="71" t="s">
        <v>291</v>
      </c>
      <c r="H165" s="71" t="s">
        <v>520</v>
      </c>
      <c r="I165" s="72" t="s">
        <v>358</v>
      </c>
      <c r="J165" s="72" t="s">
        <v>40</v>
      </c>
      <c r="K165" s="72" t="s">
        <v>0</v>
      </c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>
        <f>$B165</f>
        <v>162</v>
      </c>
      <c r="Y165" s="16"/>
      <c r="Z165" s="16"/>
      <c r="AA165" s="16"/>
      <c r="AB165" s="16"/>
      <c r="AC165" s="16"/>
      <c r="AD165" s="16"/>
      <c r="AE165" s="16"/>
      <c r="AF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>
        <f>$D165</f>
        <v>96</v>
      </c>
      <c r="AU165" s="16"/>
      <c r="AV165" s="16"/>
      <c r="AW165" s="16"/>
      <c r="AX165" s="16"/>
      <c r="AY165" s="16"/>
      <c r="AZ165" s="16"/>
      <c r="BA165" s="16"/>
      <c r="BB165" s="16"/>
      <c r="BD165"/>
    </row>
    <row r="166" spans="1:56" ht="15.9" customHeight="1" x14ac:dyDescent="0.3">
      <c r="A166" s="57">
        <v>288</v>
      </c>
      <c r="B166" s="57">
        <v>163</v>
      </c>
      <c r="C166" s="57">
        <v>61</v>
      </c>
      <c r="D166" s="57">
        <v>97</v>
      </c>
      <c r="E166" s="57"/>
      <c r="F166" s="70">
        <v>3.0983796296296297E-2</v>
      </c>
      <c r="G166" s="71" t="s">
        <v>316</v>
      </c>
      <c r="H166" s="71" t="s">
        <v>613</v>
      </c>
      <c r="I166" s="72" t="s">
        <v>358</v>
      </c>
      <c r="J166" s="72" t="s">
        <v>37</v>
      </c>
      <c r="K166" s="72" t="s">
        <v>0</v>
      </c>
      <c r="L166" s="16"/>
      <c r="M166" s="16">
        <f>$B166</f>
        <v>163</v>
      </c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H166" s="16"/>
      <c r="AI166" s="16">
        <f>$D166</f>
        <v>97</v>
      </c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D166"/>
    </row>
    <row r="167" spans="1:56" ht="15.9" customHeight="1" x14ac:dyDescent="0.3">
      <c r="A167" s="57">
        <v>79</v>
      </c>
      <c r="B167" s="57">
        <v>163</v>
      </c>
      <c r="C167" s="57">
        <v>32</v>
      </c>
      <c r="D167" s="57">
        <v>97</v>
      </c>
      <c r="E167" s="55"/>
      <c r="F167" s="70">
        <v>3.0983796296296297E-2</v>
      </c>
      <c r="G167" s="71" t="s">
        <v>345</v>
      </c>
      <c r="H167" s="71" t="s">
        <v>417</v>
      </c>
      <c r="I167" s="72" t="s">
        <v>372</v>
      </c>
      <c r="J167" s="72" t="s">
        <v>28</v>
      </c>
      <c r="K167" s="72" t="s">
        <v>0</v>
      </c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>
        <f>$B167</f>
        <v>163</v>
      </c>
      <c r="AE167" s="16"/>
      <c r="AF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>
        <f>$D167</f>
        <v>97</v>
      </c>
      <c r="BA167" s="16"/>
      <c r="BB167" s="16"/>
      <c r="BD167"/>
    </row>
    <row r="168" spans="1:56" ht="15.9" customHeight="1" x14ac:dyDescent="0.3">
      <c r="A168" s="57">
        <v>80</v>
      </c>
      <c r="B168" s="57">
        <v>165</v>
      </c>
      <c r="C168" s="57">
        <v>62</v>
      </c>
      <c r="D168" s="57">
        <v>99</v>
      </c>
      <c r="E168" s="55"/>
      <c r="F168" s="70">
        <v>3.1041666666666665E-2</v>
      </c>
      <c r="G168" s="71" t="s">
        <v>425</v>
      </c>
      <c r="H168" s="71" t="s">
        <v>521</v>
      </c>
      <c r="I168" s="72" t="s">
        <v>358</v>
      </c>
      <c r="J168" s="72" t="s">
        <v>41</v>
      </c>
      <c r="K168" s="72" t="s">
        <v>0</v>
      </c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>
        <f>$B168</f>
        <v>165</v>
      </c>
      <c r="AB168" s="16"/>
      <c r="AC168" s="16"/>
      <c r="AD168" s="16"/>
      <c r="AE168" s="16"/>
      <c r="AF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>
        <f>$D168</f>
        <v>99</v>
      </c>
      <c r="AX168" s="16"/>
      <c r="AY168" s="16"/>
      <c r="AZ168" s="16"/>
      <c r="BA168" s="16"/>
      <c r="BB168" s="16"/>
      <c r="BD168"/>
    </row>
    <row r="169" spans="1:56" ht="15.9" customHeight="1" x14ac:dyDescent="0.3">
      <c r="A169" s="57">
        <v>81</v>
      </c>
      <c r="B169" s="57">
        <v>166</v>
      </c>
      <c r="C169" s="57">
        <v>63</v>
      </c>
      <c r="D169" s="57">
        <v>100</v>
      </c>
      <c r="E169" s="55"/>
      <c r="F169" s="70">
        <v>3.1053240740740742E-2</v>
      </c>
      <c r="G169" s="71" t="s">
        <v>297</v>
      </c>
      <c r="H169" s="71" t="s">
        <v>491</v>
      </c>
      <c r="I169" s="72" t="s">
        <v>358</v>
      </c>
      <c r="J169" s="72" t="s">
        <v>40</v>
      </c>
      <c r="K169" s="72" t="s">
        <v>0</v>
      </c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>
        <f>$B169</f>
        <v>166</v>
      </c>
      <c r="Y169" s="16"/>
      <c r="Z169" s="16"/>
      <c r="AA169" s="16"/>
      <c r="AB169" s="16"/>
      <c r="AC169" s="16"/>
      <c r="AD169" s="16"/>
      <c r="AE169" s="16"/>
      <c r="AF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>
        <f>$D169</f>
        <v>100</v>
      </c>
      <c r="AU169" s="16"/>
      <c r="AV169" s="16"/>
      <c r="AW169" s="16"/>
      <c r="AX169" s="16"/>
      <c r="AY169" s="16"/>
      <c r="AZ169" s="16"/>
      <c r="BA169" s="16"/>
      <c r="BB169" s="16"/>
      <c r="BD169"/>
    </row>
    <row r="170" spans="1:56" ht="15.9" customHeight="1" x14ac:dyDescent="0.3">
      <c r="A170" s="57">
        <v>289</v>
      </c>
      <c r="B170" s="57">
        <v>167</v>
      </c>
      <c r="C170" s="57"/>
      <c r="D170" s="57"/>
      <c r="E170" s="57"/>
      <c r="F170" s="70">
        <v>3.1122685185185187E-2</v>
      </c>
      <c r="G170" s="71" t="s">
        <v>290</v>
      </c>
      <c r="H170" s="71" t="s">
        <v>190</v>
      </c>
      <c r="I170" s="72" t="s">
        <v>74</v>
      </c>
      <c r="J170" s="72" t="s">
        <v>158</v>
      </c>
      <c r="K170" s="72" t="s">
        <v>0</v>
      </c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>
        <f>$B170</f>
        <v>167</v>
      </c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D170"/>
    </row>
    <row r="171" spans="1:56" ht="15.9" customHeight="1" x14ac:dyDescent="0.3">
      <c r="A171" s="57">
        <v>456</v>
      </c>
      <c r="B171" s="57">
        <v>167</v>
      </c>
      <c r="C171" s="57">
        <v>33</v>
      </c>
      <c r="D171" s="57">
        <v>101</v>
      </c>
      <c r="E171" s="57"/>
      <c r="F171" s="70">
        <v>3.1122685185185187E-2</v>
      </c>
      <c r="G171" s="71" t="s">
        <v>283</v>
      </c>
      <c r="H171" s="71" t="s">
        <v>298</v>
      </c>
      <c r="I171" s="72" t="s">
        <v>372</v>
      </c>
      <c r="J171" s="72" t="s">
        <v>54</v>
      </c>
      <c r="K171" s="72" t="s">
        <v>0</v>
      </c>
      <c r="L171" s="16"/>
      <c r="M171" s="16"/>
      <c r="N171" s="16"/>
      <c r="O171" s="16"/>
      <c r="P171" s="16">
        <f>$B171</f>
        <v>167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H171" s="16"/>
      <c r="AI171" s="16"/>
      <c r="AJ171" s="16"/>
      <c r="AK171" s="16"/>
      <c r="AL171" s="16">
        <f>$D171</f>
        <v>101</v>
      </c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D171"/>
    </row>
    <row r="172" spans="1:56" ht="15.9" customHeight="1" x14ac:dyDescent="0.3">
      <c r="A172" s="57">
        <v>82</v>
      </c>
      <c r="B172" s="57">
        <v>169</v>
      </c>
      <c r="C172" s="57">
        <v>64</v>
      </c>
      <c r="D172" s="57">
        <v>102</v>
      </c>
      <c r="E172" s="57"/>
      <c r="F172" s="70">
        <v>3.1157407407407408E-2</v>
      </c>
      <c r="G172" s="71" t="s">
        <v>331</v>
      </c>
      <c r="H172" s="71" t="s">
        <v>332</v>
      </c>
      <c r="I172" s="72" t="s">
        <v>358</v>
      </c>
      <c r="J172" s="72" t="s">
        <v>28</v>
      </c>
      <c r="K172" s="72" t="s">
        <v>0</v>
      </c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>
        <f>$B172</f>
        <v>169</v>
      </c>
      <c r="AE172" s="16"/>
      <c r="AF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>
        <f>$D172</f>
        <v>102</v>
      </c>
      <c r="BA172" s="16"/>
      <c r="BB172" s="16"/>
      <c r="BD172"/>
    </row>
    <row r="173" spans="1:56" ht="15.9" customHeight="1" x14ac:dyDescent="0.3">
      <c r="A173" s="57">
        <v>290</v>
      </c>
      <c r="B173" s="57">
        <v>170</v>
      </c>
      <c r="C173" s="57">
        <v>65</v>
      </c>
      <c r="D173" s="57">
        <v>103</v>
      </c>
      <c r="E173" s="57"/>
      <c r="F173" s="70">
        <v>3.1203703703703702E-2</v>
      </c>
      <c r="G173" s="71" t="s">
        <v>201</v>
      </c>
      <c r="H173" s="71" t="s">
        <v>369</v>
      </c>
      <c r="I173" s="72" t="s">
        <v>358</v>
      </c>
      <c r="J173" s="72" t="s">
        <v>39</v>
      </c>
      <c r="K173" s="72" t="s">
        <v>0</v>
      </c>
      <c r="L173" s="16"/>
      <c r="M173" s="16"/>
      <c r="N173" s="16"/>
      <c r="O173" s="16"/>
      <c r="P173" s="16"/>
      <c r="Q173" s="16"/>
      <c r="R173" s="16"/>
      <c r="S173" s="16">
        <f>$B173</f>
        <v>170</v>
      </c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H173" s="16"/>
      <c r="AI173" s="16"/>
      <c r="AJ173" s="16"/>
      <c r="AK173" s="16"/>
      <c r="AL173" s="16"/>
      <c r="AM173" s="16"/>
      <c r="AN173" s="16"/>
      <c r="AO173" s="16">
        <f>$D173</f>
        <v>103</v>
      </c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D173"/>
    </row>
    <row r="174" spans="1:56" ht="15.9" customHeight="1" x14ac:dyDescent="0.3">
      <c r="A174" s="57">
        <v>83</v>
      </c>
      <c r="B174" s="57">
        <v>170</v>
      </c>
      <c r="C174" s="57">
        <v>65</v>
      </c>
      <c r="D174" s="57">
        <v>103</v>
      </c>
      <c r="E174" s="55"/>
      <c r="F174" s="70">
        <v>3.1203703703703702E-2</v>
      </c>
      <c r="G174" s="71" t="s">
        <v>270</v>
      </c>
      <c r="H174" s="71" t="s">
        <v>522</v>
      </c>
      <c r="I174" s="72" t="s">
        <v>358</v>
      </c>
      <c r="J174" s="72" t="s">
        <v>129</v>
      </c>
      <c r="K174" s="72" t="s">
        <v>0</v>
      </c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>
        <f>$B174</f>
        <v>170</v>
      </c>
      <c r="AF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>
        <f>$D174</f>
        <v>103</v>
      </c>
      <c r="BB174" s="16"/>
      <c r="BD174"/>
    </row>
    <row r="175" spans="1:56" ht="15.9" customHeight="1" x14ac:dyDescent="0.3">
      <c r="A175" s="57">
        <v>457</v>
      </c>
      <c r="B175" s="57">
        <v>172</v>
      </c>
      <c r="C175" s="57">
        <v>67</v>
      </c>
      <c r="D175" s="57">
        <v>105</v>
      </c>
      <c r="E175" s="57"/>
      <c r="F175" s="70">
        <v>3.1296296296296301E-2</v>
      </c>
      <c r="G175" s="71" t="s">
        <v>313</v>
      </c>
      <c r="H175" s="71" t="s">
        <v>443</v>
      </c>
      <c r="I175" s="72" t="s">
        <v>358</v>
      </c>
      <c r="J175" s="72" t="s">
        <v>36</v>
      </c>
      <c r="K175" s="72" t="s">
        <v>0</v>
      </c>
      <c r="L175" s="16">
        <f>$B175</f>
        <v>172</v>
      </c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H175" s="16">
        <f>$D175</f>
        <v>105</v>
      </c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D175"/>
    </row>
    <row r="176" spans="1:56" ht="15.9" customHeight="1" x14ac:dyDescent="0.3">
      <c r="A176" s="57">
        <v>84</v>
      </c>
      <c r="B176" s="57">
        <v>172</v>
      </c>
      <c r="C176" s="57">
        <v>34</v>
      </c>
      <c r="D176" s="57">
        <v>105</v>
      </c>
      <c r="E176" s="57"/>
      <c r="F176" s="70">
        <v>3.1296296296296301E-2</v>
      </c>
      <c r="G176" s="71" t="s">
        <v>313</v>
      </c>
      <c r="H176" s="71" t="s">
        <v>523</v>
      </c>
      <c r="I176" s="72" t="s">
        <v>372</v>
      </c>
      <c r="J176" s="72" t="s">
        <v>41</v>
      </c>
      <c r="K176" s="72" t="s">
        <v>0</v>
      </c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>
        <f>$B176</f>
        <v>172</v>
      </c>
      <c r="AB176" s="16"/>
      <c r="AC176" s="16"/>
      <c r="AD176" s="16"/>
      <c r="AE176" s="16"/>
      <c r="AF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>
        <f>$D176</f>
        <v>105</v>
      </c>
      <c r="AX176" s="16"/>
      <c r="AY176" s="16"/>
      <c r="AZ176" s="16"/>
      <c r="BA176" s="16"/>
      <c r="BB176" s="16"/>
      <c r="BD176"/>
    </row>
    <row r="177" spans="1:56" ht="15.9" customHeight="1" x14ac:dyDescent="0.3">
      <c r="A177" s="57">
        <v>291</v>
      </c>
      <c r="B177" s="57">
        <v>174</v>
      </c>
      <c r="C177" s="57"/>
      <c r="D177" s="57"/>
      <c r="E177" s="57"/>
      <c r="F177" s="70">
        <v>3.1319444444444448E-2</v>
      </c>
      <c r="G177" s="71" t="s">
        <v>614</v>
      </c>
      <c r="H177" s="71" t="s">
        <v>615</v>
      </c>
      <c r="I177" s="72" t="s">
        <v>74</v>
      </c>
      <c r="J177" s="72" t="s">
        <v>158</v>
      </c>
      <c r="K177" s="72" t="s">
        <v>0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>
        <f>$B177</f>
        <v>174</v>
      </c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D177"/>
    </row>
    <row r="178" spans="1:56" ht="15.9" customHeight="1" x14ac:dyDescent="0.3">
      <c r="A178" s="57">
        <v>85</v>
      </c>
      <c r="B178" s="57">
        <v>175</v>
      </c>
      <c r="C178" s="55">
        <v>2</v>
      </c>
      <c r="D178" s="55"/>
      <c r="E178" s="55"/>
      <c r="F178" s="70">
        <v>3.1331018518518515E-2</v>
      </c>
      <c r="G178" s="71" t="s">
        <v>463</v>
      </c>
      <c r="H178" s="71" t="s">
        <v>524</v>
      </c>
      <c r="I178" s="72" t="s">
        <v>525</v>
      </c>
      <c r="J178" s="72" t="s">
        <v>38</v>
      </c>
      <c r="K178" s="72" t="s">
        <v>0</v>
      </c>
      <c r="L178" s="16"/>
      <c r="M178" s="16"/>
      <c r="N178" s="16"/>
      <c r="O178" s="16"/>
      <c r="P178" s="16"/>
      <c r="Q178" s="16"/>
      <c r="R178" s="16">
        <f>$B178</f>
        <v>175</v>
      </c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D178"/>
    </row>
    <row r="179" spans="1:56" ht="15.9" customHeight="1" x14ac:dyDescent="0.3">
      <c r="A179" s="57">
        <v>86</v>
      </c>
      <c r="B179" s="57">
        <v>176</v>
      </c>
      <c r="C179" s="57"/>
      <c r="D179" s="57"/>
      <c r="E179" s="57"/>
      <c r="F179" s="70">
        <v>3.1435185185185184E-2</v>
      </c>
      <c r="G179" s="71" t="s">
        <v>292</v>
      </c>
      <c r="H179" s="71" t="s">
        <v>526</v>
      </c>
      <c r="I179" s="72" t="s">
        <v>74</v>
      </c>
      <c r="J179" s="72" t="s">
        <v>26</v>
      </c>
      <c r="K179" s="72" t="s">
        <v>0</v>
      </c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>
        <f>$B179</f>
        <v>176</v>
      </c>
      <c r="Z179" s="16"/>
      <c r="AA179" s="16"/>
      <c r="AB179" s="16"/>
      <c r="AC179" s="16"/>
      <c r="AD179" s="16"/>
      <c r="AE179" s="16"/>
      <c r="AF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D179"/>
    </row>
    <row r="180" spans="1:56" ht="15.9" customHeight="1" x14ac:dyDescent="0.3">
      <c r="A180" s="57">
        <v>87</v>
      </c>
      <c r="B180" s="57">
        <v>177</v>
      </c>
      <c r="C180" s="57">
        <v>68</v>
      </c>
      <c r="D180" s="57">
        <v>107</v>
      </c>
      <c r="E180" s="57"/>
      <c r="F180" s="70">
        <v>3.1469907407407412E-2</v>
      </c>
      <c r="G180" s="71" t="s">
        <v>270</v>
      </c>
      <c r="H180" s="71" t="s">
        <v>399</v>
      </c>
      <c r="I180" s="72" t="s">
        <v>358</v>
      </c>
      <c r="J180" s="72" t="s">
        <v>40</v>
      </c>
      <c r="K180" s="72" t="s">
        <v>0</v>
      </c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>
        <f>$B180</f>
        <v>177</v>
      </c>
      <c r="Y180" s="16"/>
      <c r="Z180" s="16"/>
      <c r="AA180" s="16"/>
      <c r="AB180" s="16"/>
      <c r="AC180" s="16"/>
      <c r="AD180" s="16"/>
      <c r="AE180" s="16"/>
      <c r="AF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>
        <f>$D180</f>
        <v>107</v>
      </c>
      <c r="AU180" s="16"/>
      <c r="AV180" s="16"/>
      <c r="AW180" s="16"/>
      <c r="AX180" s="16"/>
      <c r="AY180" s="16"/>
      <c r="AZ180" s="16"/>
      <c r="BA180" s="16"/>
      <c r="BB180" s="16"/>
      <c r="BD180"/>
    </row>
    <row r="181" spans="1:56" ht="15.9" customHeight="1" x14ac:dyDescent="0.3">
      <c r="A181" s="57">
        <v>88</v>
      </c>
      <c r="B181" s="57">
        <v>178</v>
      </c>
      <c r="C181" s="57">
        <v>69</v>
      </c>
      <c r="D181" s="57">
        <v>108</v>
      </c>
      <c r="E181" s="55"/>
      <c r="F181" s="70">
        <v>3.1481481481481485E-2</v>
      </c>
      <c r="G181" s="71" t="s">
        <v>346</v>
      </c>
      <c r="H181" s="71" t="s">
        <v>347</v>
      </c>
      <c r="I181" s="72" t="s">
        <v>358</v>
      </c>
      <c r="J181" s="72" t="s">
        <v>26</v>
      </c>
      <c r="K181" s="72" t="s">
        <v>0</v>
      </c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>
        <f>$B181</f>
        <v>178</v>
      </c>
      <c r="Z181" s="16"/>
      <c r="AA181" s="16"/>
      <c r="AB181" s="16"/>
      <c r="AC181" s="16"/>
      <c r="AD181" s="16"/>
      <c r="AE181" s="16"/>
      <c r="AF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>
        <f>$D181</f>
        <v>108</v>
      </c>
      <c r="AV181" s="16"/>
      <c r="AW181" s="16"/>
      <c r="AX181" s="16"/>
      <c r="AY181" s="16"/>
      <c r="AZ181" s="16"/>
      <c r="BA181" s="16"/>
      <c r="BB181" s="16"/>
      <c r="BD181"/>
    </row>
    <row r="182" spans="1:56" ht="15.9" customHeight="1" x14ac:dyDescent="0.3">
      <c r="A182" s="57">
        <v>293</v>
      </c>
      <c r="B182" s="57">
        <v>179</v>
      </c>
      <c r="C182" s="57">
        <v>6</v>
      </c>
      <c r="D182" s="57">
        <v>109</v>
      </c>
      <c r="E182" s="57"/>
      <c r="F182" s="70">
        <v>3.1689814814814816E-2</v>
      </c>
      <c r="G182" s="71" t="s">
        <v>275</v>
      </c>
      <c r="H182" s="71" t="s">
        <v>466</v>
      </c>
      <c r="I182" s="72" t="s">
        <v>401</v>
      </c>
      <c r="J182" s="72" t="s">
        <v>27</v>
      </c>
      <c r="K182" s="72" t="s">
        <v>0</v>
      </c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>
        <f>$B182</f>
        <v>179</v>
      </c>
      <c r="AA182" s="16"/>
      <c r="AB182" s="16"/>
      <c r="AC182" s="16"/>
      <c r="AD182" s="16"/>
      <c r="AE182" s="16"/>
      <c r="AF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>
        <f>$D182</f>
        <v>109</v>
      </c>
      <c r="AW182" s="16"/>
      <c r="AX182" s="16"/>
      <c r="AY182" s="16"/>
      <c r="AZ182" s="16"/>
      <c r="BA182" s="16"/>
      <c r="BB182" s="16"/>
      <c r="BD182"/>
    </row>
    <row r="183" spans="1:56" ht="15.9" customHeight="1" x14ac:dyDescent="0.3">
      <c r="A183" s="57">
        <v>458</v>
      </c>
      <c r="B183" s="57">
        <v>180</v>
      </c>
      <c r="C183" s="57">
        <v>3</v>
      </c>
      <c r="D183" s="57"/>
      <c r="E183" s="57"/>
      <c r="F183" s="70">
        <v>3.170138888888889E-2</v>
      </c>
      <c r="G183" s="71" t="s">
        <v>681</v>
      </c>
      <c r="H183" s="71" t="s">
        <v>473</v>
      </c>
      <c r="I183" s="72" t="s">
        <v>525</v>
      </c>
      <c r="J183" s="72" t="s">
        <v>58</v>
      </c>
      <c r="K183" s="72" t="s">
        <v>0</v>
      </c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>
        <f>$B183</f>
        <v>180</v>
      </c>
      <c r="AC183" s="16"/>
      <c r="AD183" s="16"/>
      <c r="AE183" s="16"/>
      <c r="AF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D183"/>
    </row>
    <row r="184" spans="1:56" ht="15.9" customHeight="1" x14ac:dyDescent="0.3">
      <c r="A184" s="57">
        <v>294</v>
      </c>
      <c r="B184" s="57">
        <v>181</v>
      </c>
      <c r="C184" s="57">
        <v>70</v>
      </c>
      <c r="D184" s="57">
        <v>110</v>
      </c>
      <c r="E184" s="57"/>
      <c r="F184" s="70">
        <v>3.1828703703703706E-2</v>
      </c>
      <c r="G184" s="71" t="s">
        <v>285</v>
      </c>
      <c r="H184" s="71" t="s">
        <v>616</v>
      </c>
      <c r="I184" s="72" t="s">
        <v>358</v>
      </c>
      <c r="J184" s="72" t="s">
        <v>83</v>
      </c>
      <c r="K184" s="72" t="s">
        <v>0</v>
      </c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>
        <f>$B184</f>
        <v>181</v>
      </c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>
        <f>$D184</f>
        <v>110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D184"/>
    </row>
    <row r="185" spans="1:56" ht="15.9" customHeight="1" x14ac:dyDescent="0.3">
      <c r="A185" s="57">
        <v>89</v>
      </c>
      <c r="B185" s="57">
        <v>181</v>
      </c>
      <c r="C185" s="57">
        <v>70</v>
      </c>
      <c r="D185" s="57">
        <v>110</v>
      </c>
      <c r="E185" s="55"/>
      <c r="F185" s="70">
        <v>3.1828703703703706E-2</v>
      </c>
      <c r="G185" s="71" t="s">
        <v>317</v>
      </c>
      <c r="H185" s="71" t="s">
        <v>167</v>
      </c>
      <c r="I185" s="72" t="s">
        <v>358</v>
      </c>
      <c r="J185" s="72" t="s">
        <v>41</v>
      </c>
      <c r="K185" s="72" t="s">
        <v>0</v>
      </c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>
        <f>$B185</f>
        <v>181</v>
      </c>
      <c r="AB185" s="16"/>
      <c r="AC185" s="16"/>
      <c r="AD185" s="16"/>
      <c r="AE185" s="16"/>
      <c r="AF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>
        <f>$D185</f>
        <v>110</v>
      </c>
      <c r="AX185" s="16"/>
      <c r="AY185" s="16"/>
      <c r="AZ185" s="16"/>
      <c r="BA185" s="16"/>
      <c r="BB185" s="16"/>
      <c r="BD185"/>
    </row>
    <row r="186" spans="1:56" ht="15.9" customHeight="1" x14ac:dyDescent="0.3">
      <c r="A186" s="57">
        <v>295</v>
      </c>
      <c r="B186" s="57">
        <v>183</v>
      </c>
      <c r="C186" s="57">
        <v>35</v>
      </c>
      <c r="D186" s="57">
        <v>112</v>
      </c>
      <c r="E186" s="57"/>
      <c r="F186" s="70">
        <v>3.1863425925925927E-2</v>
      </c>
      <c r="G186" s="71" t="s">
        <v>287</v>
      </c>
      <c r="H186" s="71" t="s">
        <v>617</v>
      </c>
      <c r="I186" s="72" t="s">
        <v>372</v>
      </c>
      <c r="J186" s="72" t="s">
        <v>83</v>
      </c>
      <c r="K186" s="72" t="s">
        <v>0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>
        <f>$B186</f>
        <v>183</v>
      </c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>
        <f>$D186</f>
        <v>112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D186"/>
    </row>
    <row r="187" spans="1:56" ht="15.9" customHeight="1" x14ac:dyDescent="0.3">
      <c r="A187" s="57">
        <v>90</v>
      </c>
      <c r="B187" s="57">
        <v>184</v>
      </c>
      <c r="C187" s="57"/>
      <c r="D187" s="57"/>
      <c r="E187" s="57"/>
      <c r="F187" s="70">
        <v>3.1886574074074074E-2</v>
      </c>
      <c r="G187" s="71" t="s">
        <v>325</v>
      </c>
      <c r="H187" s="71" t="s">
        <v>296</v>
      </c>
      <c r="I187" s="72" t="s">
        <v>74</v>
      </c>
      <c r="J187" s="74" t="s">
        <v>129</v>
      </c>
      <c r="K187" s="72" t="s">
        <v>0</v>
      </c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>
        <f>$B187</f>
        <v>184</v>
      </c>
      <c r="AF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D187"/>
    </row>
    <row r="188" spans="1:56" ht="15.9" customHeight="1" x14ac:dyDescent="0.3">
      <c r="A188" s="57">
        <v>459</v>
      </c>
      <c r="B188" s="57">
        <v>185</v>
      </c>
      <c r="C188" s="57">
        <v>36</v>
      </c>
      <c r="D188" s="57">
        <v>113</v>
      </c>
      <c r="E188" s="57"/>
      <c r="F188" s="70">
        <v>3.1932870370370368E-2</v>
      </c>
      <c r="G188" s="71" t="s">
        <v>398</v>
      </c>
      <c r="H188" s="71" t="s">
        <v>220</v>
      </c>
      <c r="I188" s="72" t="s">
        <v>372</v>
      </c>
      <c r="J188" s="72" t="s">
        <v>58</v>
      </c>
      <c r="K188" s="72" t="s">
        <v>0</v>
      </c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>
        <f>$B188</f>
        <v>185</v>
      </c>
      <c r="AC188" s="16"/>
      <c r="AD188" s="16"/>
      <c r="AE188" s="16"/>
      <c r="AF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>
        <f>$D188</f>
        <v>113</v>
      </c>
      <c r="AY188" s="16"/>
      <c r="AZ188" s="16"/>
      <c r="BA188" s="16"/>
      <c r="BB188" s="16"/>
      <c r="BD188"/>
    </row>
    <row r="189" spans="1:56" ht="15.9" customHeight="1" x14ac:dyDescent="0.3">
      <c r="A189" s="57">
        <v>91</v>
      </c>
      <c r="B189" s="57">
        <v>186</v>
      </c>
      <c r="C189" s="57">
        <v>37</v>
      </c>
      <c r="D189" s="57">
        <v>114</v>
      </c>
      <c r="E189" s="57"/>
      <c r="F189" s="70">
        <v>3.2060185185185185E-2</v>
      </c>
      <c r="G189" s="71" t="s">
        <v>527</v>
      </c>
      <c r="H189" s="71" t="s">
        <v>528</v>
      </c>
      <c r="I189" s="72" t="s">
        <v>372</v>
      </c>
      <c r="J189" s="72" t="s">
        <v>26</v>
      </c>
      <c r="K189" s="72" t="s">
        <v>0</v>
      </c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>
        <f>$B189</f>
        <v>186</v>
      </c>
      <c r="Z189" s="16"/>
      <c r="AA189" s="16"/>
      <c r="AB189" s="16"/>
      <c r="AC189" s="16"/>
      <c r="AD189" s="16"/>
      <c r="AE189" s="16"/>
      <c r="AF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>
        <f>$D189</f>
        <v>114</v>
      </c>
      <c r="AV189" s="16"/>
      <c r="AW189" s="16"/>
      <c r="AX189" s="16"/>
      <c r="AY189" s="16"/>
      <c r="AZ189" s="16"/>
      <c r="BA189" s="16"/>
      <c r="BB189" s="16"/>
      <c r="BD189"/>
    </row>
    <row r="190" spans="1:56" ht="15.9" customHeight="1" x14ac:dyDescent="0.3">
      <c r="A190" s="57">
        <v>296</v>
      </c>
      <c r="B190" s="57">
        <v>187</v>
      </c>
      <c r="C190" s="57">
        <v>38</v>
      </c>
      <c r="D190" s="57">
        <v>115</v>
      </c>
      <c r="E190" s="57"/>
      <c r="F190" s="70">
        <v>3.2094907407407412E-2</v>
      </c>
      <c r="G190" s="71" t="s">
        <v>170</v>
      </c>
      <c r="H190" s="71" t="s">
        <v>618</v>
      </c>
      <c r="I190" s="72" t="s">
        <v>372</v>
      </c>
      <c r="J190" s="74" t="s">
        <v>39</v>
      </c>
      <c r="K190" s="72" t="s">
        <v>0</v>
      </c>
      <c r="L190" s="16"/>
      <c r="M190" s="16"/>
      <c r="N190" s="16"/>
      <c r="O190" s="16"/>
      <c r="P190" s="16"/>
      <c r="Q190" s="16"/>
      <c r="R190" s="16"/>
      <c r="S190" s="16">
        <f>$B190</f>
        <v>187</v>
      </c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H190" s="16"/>
      <c r="AI190" s="16"/>
      <c r="AJ190" s="16"/>
      <c r="AK190" s="16"/>
      <c r="AL190" s="16"/>
      <c r="AM190" s="16"/>
      <c r="AN190" s="16"/>
      <c r="AO190" s="16">
        <f>$D190</f>
        <v>115</v>
      </c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D190"/>
    </row>
    <row r="191" spans="1:56" ht="15.9" customHeight="1" x14ac:dyDescent="0.3">
      <c r="A191" s="57">
        <v>297</v>
      </c>
      <c r="B191" s="57">
        <v>188</v>
      </c>
      <c r="C191" s="57">
        <v>39</v>
      </c>
      <c r="D191" s="57">
        <v>116</v>
      </c>
      <c r="E191" s="57"/>
      <c r="F191" s="70">
        <v>3.2152777777777773E-2</v>
      </c>
      <c r="G191" s="71" t="s">
        <v>439</v>
      </c>
      <c r="H191" s="71" t="s">
        <v>619</v>
      </c>
      <c r="I191" s="72" t="s">
        <v>372</v>
      </c>
      <c r="J191" s="74" t="s">
        <v>77</v>
      </c>
      <c r="K191" s="72" t="s">
        <v>0</v>
      </c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>
        <f>$B191</f>
        <v>188</v>
      </c>
      <c r="X191" s="16"/>
      <c r="Y191" s="16"/>
      <c r="Z191" s="16"/>
      <c r="AA191" s="16"/>
      <c r="AB191" s="16"/>
      <c r="AC191" s="16"/>
      <c r="AD191" s="16"/>
      <c r="AE191" s="16"/>
      <c r="AF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>
        <f>$D191</f>
        <v>116</v>
      </c>
      <c r="AT191" s="16"/>
      <c r="AU191" s="16"/>
      <c r="AV191" s="16"/>
      <c r="AW191" s="16"/>
      <c r="AX191" s="16"/>
      <c r="AY191" s="16"/>
      <c r="AZ191" s="16"/>
      <c r="BA191" s="16"/>
      <c r="BB191" s="16"/>
      <c r="BD191"/>
    </row>
    <row r="192" spans="1:56" ht="15.9" customHeight="1" x14ac:dyDescent="0.3">
      <c r="A192" s="57">
        <v>298</v>
      </c>
      <c r="B192" s="57">
        <v>189</v>
      </c>
      <c r="C192" s="57">
        <v>40</v>
      </c>
      <c r="D192" s="57">
        <v>117</v>
      </c>
      <c r="E192" s="57"/>
      <c r="F192" s="70">
        <v>3.2164351851851854E-2</v>
      </c>
      <c r="G192" s="71" t="s">
        <v>315</v>
      </c>
      <c r="H192" s="71" t="s">
        <v>383</v>
      </c>
      <c r="I192" s="72" t="s">
        <v>372</v>
      </c>
      <c r="J192" s="72" t="s">
        <v>39</v>
      </c>
      <c r="K192" s="72" t="s">
        <v>0</v>
      </c>
      <c r="L192" s="16"/>
      <c r="M192" s="16"/>
      <c r="N192" s="16"/>
      <c r="O192" s="16"/>
      <c r="P192" s="16"/>
      <c r="Q192" s="16"/>
      <c r="R192" s="16"/>
      <c r="S192" s="16">
        <f>$B192</f>
        <v>189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H192" s="16"/>
      <c r="AI192" s="16"/>
      <c r="AJ192" s="16"/>
      <c r="AK192" s="16"/>
      <c r="AL192" s="16"/>
      <c r="AM192" s="16"/>
      <c r="AN192" s="16"/>
      <c r="AO192" s="16">
        <f>$D192</f>
        <v>117</v>
      </c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D192"/>
    </row>
    <row r="193" spans="1:56" ht="15.9" customHeight="1" x14ac:dyDescent="0.3">
      <c r="A193" s="57">
        <v>461</v>
      </c>
      <c r="B193" s="57">
        <v>190</v>
      </c>
      <c r="C193" s="57">
        <v>41</v>
      </c>
      <c r="D193" s="57">
        <v>118</v>
      </c>
      <c r="E193" s="57"/>
      <c r="F193" s="70">
        <v>3.2175925925925927E-2</v>
      </c>
      <c r="G193" s="71" t="s">
        <v>114</v>
      </c>
      <c r="H193" s="71" t="s">
        <v>682</v>
      </c>
      <c r="I193" s="73" t="s">
        <v>372</v>
      </c>
      <c r="J193" s="72" t="s">
        <v>66</v>
      </c>
      <c r="K193" s="72" t="s">
        <v>0</v>
      </c>
      <c r="L193" s="16"/>
      <c r="M193" s="16"/>
      <c r="N193" s="16"/>
      <c r="O193" s="16"/>
      <c r="P193" s="16"/>
      <c r="Q193" s="16">
        <f>$B193</f>
        <v>190</v>
      </c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H193" s="16"/>
      <c r="AI193" s="16"/>
      <c r="AJ193" s="16"/>
      <c r="AK193" s="16"/>
      <c r="AL193" s="16"/>
      <c r="AM193" s="16">
        <f>$D193</f>
        <v>118</v>
      </c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D193"/>
    </row>
    <row r="194" spans="1:56" ht="15.9" customHeight="1" x14ac:dyDescent="0.3">
      <c r="A194" s="57">
        <v>300</v>
      </c>
      <c r="B194" s="57">
        <v>191</v>
      </c>
      <c r="C194" s="57">
        <v>72</v>
      </c>
      <c r="D194" s="57">
        <v>119</v>
      </c>
      <c r="E194" s="57"/>
      <c r="F194" s="70">
        <v>3.2210648148148148E-2</v>
      </c>
      <c r="G194" s="71" t="s">
        <v>316</v>
      </c>
      <c r="H194" s="71" t="s">
        <v>620</v>
      </c>
      <c r="I194" s="72" t="s">
        <v>358</v>
      </c>
      <c r="J194" s="72" t="s">
        <v>37</v>
      </c>
      <c r="K194" s="72" t="s">
        <v>0</v>
      </c>
      <c r="L194" s="16"/>
      <c r="M194" s="16">
        <f>$B194</f>
        <v>191</v>
      </c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H194" s="16"/>
      <c r="AI194" s="16">
        <f>$D194</f>
        <v>119</v>
      </c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D194"/>
    </row>
    <row r="195" spans="1:56" ht="15.9" customHeight="1" x14ac:dyDescent="0.3">
      <c r="A195" s="57">
        <v>93</v>
      </c>
      <c r="B195" s="57">
        <v>192</v>
      </c>
      <c r="C195" s="57">
        <v>73</v>
      </c>
      <c r="D195" s="57">
        <v>120</v>
      </c>
      <c r="E195" s="57"/>
      <c r="F195" s="70">
        <v>3.2268518518518523E-2</v>
      </c>
      <c r="G195" s="71" t="s">
        <v>290</v>
      </c>
      <c r="H195" s="71" t="s">
        <v>529</v>
      </c>
      <c r="I195" s="72" t="s">
        <v>358</v>
      </c>
      <c r="J195" s="72" t="s">
        <v>26</v>
      </c>
      <c r="K195" s="72" t="s">
        <v>0</v>
      </c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>
        <f>$B195</f>
        <v>192</v>
      </c>
      <c r="Z195" s="16"/>
      <c r="AA195" s="16"/>
      <c r="AB195" s="16"/>
      <c r="AC195" s="16"/>
      <c r="AD195" s="16"/>
      <c r="AE195" s="16"/>
      <c r="AF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>
        <f>$D195</f>
        <v>120</v>
      </c>
      <c r="AV195" s="16"/>
      <c r="AW195" s="16"/>
      <c r="AX195" s="16"/>
      <c r="AY195" s="16"/>
      <c r="AZ195" s="16"/>
      <c r="BA195" s="16"/>
      <c r="BB195" s="16"/>
      <c r="BD195"/>
    </row>
    <row r="196" spans="1:56" ht="15.9" customHeight="1" x14ac:dyDescent="0.3">
      <c r="A196" s="57">
        <v>94</v>
      </c>
      <c r="B196" s="57">
        <v>193</v>
      </c>
      <c r="C196" s="57">
        <v>42</v>
      </c>
      <c r="D196" s="57">
        <v>121</v>
      </c>
      <c r="E196" s="57"/>
      <c r="F196" s="70">
        <v>3.2337962962962964E-2</v>
      </c>
      <c r="G196" s="71" t="s">
        <v>335</v>
      </c>
      <c r="H196" s="71" t="s">
        <v>431</v>
      </c>
      <c r="I196" s="72" t="s">
        <v>372</v>
      </c>
      <c r="J196" s="72" t="s">
        <v>38</v>
      </c>
      <c r="K196" s="73" t="s">
        <v>0</v>
      </c>
      <c r="L196" s="16"/>
      <c r="M196" s="16"/>
      <c r="N196" s="16"/>
      <c r="O196" s="16"/>
      <c r="P196" s="16"/>
      <c r="Q196" s="16"/>
      <c r="R196" s="16">
        <f>$B196</f>
        <v>193</v>
      </c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H196" s="16"/>
      <c r="AI196" s="16"/>
      <c r="AJ196" s="16"/>
      <c r="AK196" s="16"/>
      <c r="AL196" s="16"/>
      <c r="AM196" s="16"/>
      <c r="AN196" s="16">
        <f>$D196</f>
        <v>121</v>
      </c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D196"/>
    </row>
    <row r="197" spans="1:56" ht="15.9" customHeight="1" x14ac:dyDescent="0.3">
      <c r="A197" s="57">
        <v>463</v>
      </c>
      <c r="B197" s="57">
        <v>194</v>
      </c>
      <c r="C197" s="57">
        <v>43</v>
      </c>
      <c r="D197" s="57">
        <v>122</v>
      </c>
      <c r="E197" s="57"/>
      <c r="F197" s="70">
        <v>3.2418981481481479E-2</v>
      </c>
      <c r="G197" s="71" t="s">
        <v>428</v>
      </c>
      <c r="H197" s="71" t="s">
        <v>429</v>
      </c>
      <c r="I197" s="72" t="s">
        <v>372</v>
      </c>
      <c r="J197" s="72" t="s">
        <v>54</v>
      </c>
      <c r="K197" s="72" t="s">
        <v>0</v>
      </c>
      <c r="L197" s="16"/>
      <c r="M197" s="16"/>
      <c r="N197" s="16"/>
      <c r="O197" s="16"/>
      <c r="P197" s="16">
        <f>$B197</f>
        <v>194</v>
      </c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H197" s="16"/>
      <c r="AI197" s="16"/>
      <c r="AJ197" s="16"/>
      <c r="AK197" s="16"/>
      <c r="AL197" s="16">
        <f>$D197</f>
        <v>122</v>
      </c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D197"/>
    </row>
    <row r="198" spans="1:56" ht="15.9" customHeight="1" x14ac:dyDescent="0.3">
      <c r="A198" s="57">
        <v>301</v>
      </c>
      <c r="B198" s="57">
        <v>195</v>
      </c>
      <c r="C198" s="57">
        <v>44</v>
      </c>
      <c r="D198" s="57">
        <v>123</v>
      </c>
      <c r="E198" s="57"/>
      <c r="F198" s="70">
        <v>3.243055555555556E-2</v>
      </c>
      <c r="G198" s="71" t="s">
        <v>294</v>
      </c>
      <c r="H198" s="71" t="s">
        <v>421</v>
      </c>
      <c r="I198" s="72" t="s">
        <v>372</v>
      </c>
      <c r="J198" s="72" t="s">
        <v>37</v>
      </c>
      <c r="K198" s="72" t="s">
        <v>0</v>
      </c>
      <c r="L198" s="16"/>
      <c r="M198" s="16">
        <f>$B198</f>
        <v>195</v>
      </c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H198" s="16"/>
      <c r="AI198" s="16">
        <f>$D198</f>
        <v>123</v>
      </c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D198"/>
    </row>
    <row r="199" spans="1:56" ht="15.9" customHeight="1" x14ac:dyDescent="0.3">
      <c r="A199" s="57">
        <v>95</v>
      </c>
      <c r="B199" s="57">
        <v>196</v>
      </c>
      <c r="C199" s="57">
        <v>74</v>
      </c>
      <c r="D199" s="57">
        <v>124</v>
      </c>
      <c r="E199" s="57"/>
      <c r="F199" s="70">
        <v>3.2442129629629633E-2</v>
      </c>
      <c r="G199" s="71" t="s">
        <v>297</v>
      </c>
      <c r="H199" s="71" t="s">
        <v>418</v>
      </c>
      <c r="I199" s="72" t="s">
        <v>358</v>
      </c>
      <c r="J199" s="74" t="s">
        <v>28</v>
      </c>
      <c r="K199" s="72" t="s">
        <v>0</v>
      </c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>
        <f>$B199</f>
        <v>196</v>
      </c>
      <c r="AE199" s="16"/>
      <c r="AF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>
        <f>$D199</f>
        <v>124</v>
      </c>
      <c r="BA199" s="16"/>
      <c r="BB199" s="16"/>
      <c r="BD199"/>
    </row>
    <row r="200" spans="1:56" ht="15.9" customHeight="1" x14ac:dyDescent="0.3">
      <c r="A200" s="57">
        <v>302</v>
      </c>
      <c r="B200" s="57">
        <v>197</v>
      </c>
      <c r="C200" s="57">
        <v>45</v>
      </c>
      <c r="D200" s="57">
        <v>125</v>
      </c>
      <c r="E200" s="55"/>
      <c r="F200" s="70">
        <v>3.24537037037037E-2</v>
      </c>
      <c r="G200" s="71" t="s">
        <v>425</v>
      </c>
      <c r="H200" s="71" t="s">
        <v>353</v>
      </c>
      <c r="I200" s="72" t="s">
        <v>372</v>
      </c>
      <c r="J200" s="72" t="s">
        <v>158</v>
      </c>
      <c r="K200" s="72" t="s">
        <v>0</v>
      </c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>
        <f>$B200</f>
        <v>197</v>
      </c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>
        <f>$D200</f>
        <v>125</v>
      </c>
      <c r="BD200"/>
    </row>
    <row r="201" spans="1:56" ht="15.9" customHeight="1" x14ac:dyDescent="0.3">
      <c r="A201" s="57">
        <v>303</v>
      </c>
      <c r="B201" s="57">
        <v>198</v>
      </c>
      <c r="C201" s="57">
        <v>7</v>
      </c>
      <c r="D201" s="57">
        <v>126</v>
      </c>
      <c r="E201" s="57"/>
      <c r="F201" s="70">
        <v>3.2488425925925928E-2</v>
      </c>
      <c r="G201" s="71" t="s">
        <v>337</v>
      </c>
      <c r="H201" s="71" t="s">
        <v>433</v>
      </c>
      <c r="I201" s="72" t="s">
        <v>401</v>
      </c>
      <c r="J201" s="74" t="s">
        <v>39</v>
      </c>
      <c r="K201" s="72" t="s">
        <v>0</v>
      </c>
      <c r="L201" s="16"/>
      <c r="M201" s="16"/>
      <c r="N201" s="16"/>
      <c r="O201" s="16"/>
      <c r="P201" s="16"/>
      <c r="Q201" s="16"/>
      <c r="R201" s="16"/>
      <c r="S201" s="16">
        <f>$B201</f>
        <v>198</v>
      </c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H201" s="16"/>
      <c r="AI201" s="16"/>
      <c r="AJ201" s="16"/>
      <c r="AK201" s="16"/>
      <c r="AL201" s="16"/>
      <c r="AM201" s="16"/>
      <c r="AN201" s="16"/>
      <c r="AO201" s="16">
        <f>$D201</f>
        <v>126</v>
      </c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D201"/>
    </row>
    <row r="202" spans="1:56" ht="15.9" customHeight="1" x14ac:dyDescent="0.3">
      <c r="A202" s="57">
        <v>304</v>
      </c>
      <c r="B202" s="57">
        <v>199</v>
      </c>
      <c r="C202" s="57">
        <v>8</v>
      </c>
      <c r="D202" s="57">
        <v>127</v>
      </c>
      <c r="E202" s="57"/>
      <c r="F202" s="70">
        <v>3.2499999999999994E-2</v>
      </c>
      <c r="G202" s="71" t="s">
        <v>114</v>
      </c>
      <c r="H202" s="71" t="s">
        <v>133</v>
      </c>
      <c r="I202" s="72" t="s">
        <v>401</v>
      </c>
      <c r="J202" s="72" t="s">
        <v>27</v>
      </c>
      <c r="K202" s="72" t="s">
        <v>0</v>
      </c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>
        <f>$B202</f>
        <v>199</v>
      </c>
      <c r="AA202" s="16"/>
      <c r="AB202" s="16"/>
      <c r="AC202" s="16"/>
      <c r="AD202" s="16"/>
      <c r="AE202" s="16"/>
      <c r="AF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>
        <f>$D202</f>
        <v>127</v>
      </c>
      <c r="AW202" s="16"/>
      <c r="AX202" s="16"/>
      <c r="AY202" s="16"/>
      <c r="AZ202" s="16"/>
      <c r="BA202" s="16"/>
      <c r="BB202" s="16"/>
      <c r="BD202"/>
    </row>
    <row r="203" spans="1:56" ht="15.9" customHeight="1" x14ac:dyDescent="0.3">
      <c r="A203" s="57">
        <v>96</v>
      </c>
      <c r="B203" s="57">
        <v>200</v>
      </c>
      <c r="C203" s="57"/>
      <c r="D203" s="57"/>
      <c r="E203" s="57"/>
      <c r="F203" s="70">
        <v>3.2534722222222222E-2</v>
      </c>
      <c r="G203" s="71" t="s">
        <v>349</v>
      </c>
      <c r="H203" s="71" t="s">
        <v>350</v>
      </c>
      <c r="I203" s="72" t="s">
        <v>74</v>
      </c>
      <c r="J203" s="72" t="s">
        <v>38</v>
      </c>
      <c r="K203" s="72" t="s">
        <v>0</v>
      </c>
      <c r="L203" s="16"/>
      <c r="M203" s="16"/>
      <c r="N203" s="16"/>
      <c r="O203" s="16"/>
      <c r="P203" s="16"/>
      <c r="Q203" s="16"/>
      <c r="R203" s="16">
        <f>$B203</f>
        <v>200</v>
      </c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D203"/>
    </row>
    <row r="204" spans="1:56" ht="15.9" customHeight="1" x14ac:dyDescent="0.3">
      <c r="A204" s="57">
        <v>465</v>
      </c>
      <c r="B204" s="57">
        <v>201</v>
      </c>
      <c r="C204" s="57">
        <v>75</v>
      </c>
      <c r="D204" s="57">
        <v>128</v>
      </c>
      <c r="E204" s="57"/>
      <c r="F204" s="70">
        <v>3.2581018518518516E-2</v>
      </c>
      <c r="G204" s="71" t="s">
        <v>307</v>
      </c>
      <c r="H204" s="71" t="s">
        <v>341</v>
      </c>
      <c r="I204" s="72" t="s">
        <v>358</v>
      </c>
      <c r="J204" s="72" t="s">
        <v>66</v>
      </c>
      <c r="K204" s="72" t="s">
        <v>0</v>
      </c>
      <c r="L204" s="16"/>
      <c r="M204" s="16"/>
      <c r="N204" s="16"/>
      <c r="O204" s="16"/>
      <c r="P204" s="16"/>
      <c r="Q204" s="16">
        <f>$B204</f>
        <v>201</v>
      </c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H204" s="16"/>
      <c r="AI204" s="16"/>
      <c r="AJ204" s="16"/>
      <c r="AK204" s="16"/>
      <c r="AL204" s="16"/>
      <c r="AM204" s="16">
        <f>$D204</f>
        <v>128</v>
      </c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D204"/>
    </row>
    <row r="205" spans="1:56" ht="15.9" customHeight="1" x14ac:dyDescent="0.3">
      <c r="A205" s="57">
        <v>97</v>
      </c>
      <c r="B205" s="57">
        <v>201</v>
      </c>
      <c r="C205" s="57">
        <v>46</v>
      </c>
      <c r="D205" s="57">
        <v>128</v>
      </c>
      <c r="E205" s="55"/>
      <c r="F205" s="70">
        <v>3.2581018518518516E-2</v>
      </c>
      <c r="G205" s="71" t="s">
        <v>373</v>
      </c>
      <c r="H205" s="71" t="s">
        <v>133</v>
      </c>
      <c r="I205" s="72" t="s">
        <v>372</v>
      </c>
      <c r="J205" s="75" t="s">
        <v>26</v>
      </c>
      <c r="K205" s="72" t="s">
        <v>0</v>
      </c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>
        <f>$B205</f>
        <v>201</v>
      </c>
      <c r="Z205" s="16"/>
      <c r="AA205" s="16"/>
      <c r="AB205" s="16"/>
      <c r="AC205" s="16"/>
      <c r="AD205" s="16"/>
      <c r="AE205" s="16"/>
      <c r="AF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>
        <f>$D205</f>
        <v>128</v>
      </c>
      <c r="AV205" s="16"/>
      <c r="AW205" s="16"/>
      <c r="AX205" s="16"/>
      <c r="AY205" s="16"/>
      <c r="AZ205" s="16"/>
      <c r="BA205" s="16"/>
      <c r="BB205" s="16"/>
      <c r="BD205"/>
    </row>
    <row r="206" spans="1:56" ht="15.9" customHeight="1" x14ac:dyDescent="0.3">
      <c r="A206" s="57">
        <v>98</v>
      </c>
      <c r="B206" s="57">
        <v>203</v>
      </c>
      <c r="C206" s="57">
        <v>76</v>
      </c>
      <c r="D206" s="57">
        <v>130</v>
      </c>
      <c r="E206" s="55"/>
      <c r="F206" s="70">
        <v>3.260416666666667E-2</v>
      </c>
      <c r="G206" s="71" t="s">
        <v>400</v>
      </c>
      <c r="H206" s="71" t="s">
        <v>427</v>
      </c>
      <c r="I206" s="72" t="s">
        <v>358</v>
      </c>
      <c r="J206" s="72" t="s">
        <v>129</v>
      </c>
      <c r="K206" s="72" t="s">
        <v>0</v>
      </c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>
        <f>$B206</f>
        <v>203</v>
      </c>
      <c r="AF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>
        <f>$D206</f>
        <v>130</v>
      </c>
      <c r="BB206" s="16"/>
      <c r="BD206"/>
    </row>
    <row r="207" spans="1:56" ht="15.9" customHeight="1" x14ac:dyDescent="0.3">
      <c r="A207" s="57">
        <v>99</v>
      </c>
      <c r="B207" s="57">
        <v>204</v>
      </c>
      <c r="C207" s="57">
        <v>9</v>
      </c>
      <c r="D207" s="57">
        <v>131</v>
      </c>
      <c r="E207" s="55"/>
      <c r="F207" s="70">
        <v>3.2685185185185185E-2</v>
      </c>
      <c r="G207" s="71" t="s">
        <v>307</v>
      </c>
      <c r="H207" s="71" t="s">
        <v>426</v>
      </c>
      <c r="I207" s="72" t="s">
        <v>401</v>
      </c>
      <c r="J207" s="72" t="s">
        <v>38</v>
      </c>
      <c r="K207" s="73" t="s">
        <v>0</v>
      </c>
      <c r="L207" s="16"/>
      <c r="M207" s="16"/>
      <c r="N207" s="16"/>
      <c r="O207" s="16"/>
      <c r="P207" s="16"/>
      <c r="Q207" s="16"/>
      <c r="R207" s="16">
        <f>$B207</f>
        <v>204</v>
      </c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H207" s="16"/>
      <c r="AI207" s="16"/>
      <c r="AJ207" s="16"/>
      <c r="AK207" s="16"/>
      <c r="AL207" s="16"/>
      <c r="AM207" s="16"/>
      <c r="AN207" s="16">
        <f>$D207</f>
        <v>131</v>
      </c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D207"/>
    </row>
    <row r="208" spans="1:56" ht="15.9" customHeight="1" x14ac:dyDescent="0.3">
      <c r="A208" s="57">
        <v>100</v>
      </c>
      <c r="B208" s="57">
        <v>205</v>
      </c>
      <c r="C208" s="55"/>
      <c r="D208" s="55"/>
      <c r="E208" s="55"/>
      <c r="F208" s="70">
        <v>3.2719907407407406E-2</v>
      </c>
      <c r="G208" s="71" t="s">
        <v>170</v>
      </c>
      <c r="H208" s="71" t="s">
        <v>342</v>
      </c>
      <c r="I208" s="72" t="s">
        <v>74</v>
      </c>
      <c r="J208" s="72" t="s">
        <v>38</v>
      </c>
      <c r="K208" s="73" t="s">
        <v>0</v>
      </c>
      <c r="L208" s="16"/>
      <c r="M208" s="16"/>
      <c r="N208" s="16"/>
      <c r="O208" s="16"/>
      <c r="P208" s="16"/>
      <c r="Q208" s="16"/>
      <c r="R208" s="16">
        <f>$B208</f>
        <v>205</v>
      </c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D208"/>
    </row>
    <row r="209" spans="1:56" ht="15.9" customHeight="1" x14ac:dyDescent="0.3">
      <c r="A209" s="57">
        <v>306</v>
      </c>
      <c r="B209" s="57">
        <v>205</v>
      </c>
      <c r="C209" s="57">
        <v>77</v>
      </c>
      <c r="D209" s="57">
        <v>132</v>
      </c>
      <c r="E209" s="57"/>
      <c r="F209" s="70">
        <v>3.2719907407407406E-2</v>
      </c>
      <c r="G209" s="71" t="s">
        <v>621</v>
      </c>
      <c r="H209" s="71" t="s">
        <v>622</v>
      </c>
      <c r="I209" s="73" t="s">
        <v>358</v>
      </c>
      <c r="J209" s="74" t="s">
        <v>77</v>
      </c>
      <c r="K209" s="72" t="s">
        <v>0</v>
      </c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>
        <f>$B209</f>
        <v>205</v>
      </c>
      <c r="X209" s="16"/>
      <c r="Y209" s="16"/>
      <c r="Z209" s="16"/>
      <c r="AA209" s="16"/>
      <c r="AB209" s="16"/>
      <c r="AC209" s="16"/>
      <c r="AD209" s="16"/>
      <c r="AE209" s="16"/>
      <c r="AF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>
        <f>$D209</f>
        <v>132</v>
      </c>
      <c r="AT209" s="16"/>
      <c r="AU209" s="16"/>
      <c r="AV209" s="16"/>
      <c r="AW209" s="16"/>
      <c r="AX209" s="16"/>
      <c r="AY209" s="16"/>
      <c r="AZ209" s="16"/>
      <c r="BA209" s="16"/>
      <c r="BB209" s="16"/>
      <c r="BD209"/>
    </row>
    <row r="210" spans="1:56" ht="15.9" customHeight="1" x14ac:dyDescent="0.3">
      <c r="A210" s="57">
        <v>307</v>
      </c>
      <c r="B210" s="57">
        <v>207</v>
      </c>
      <c r="C210" s="57">
        <v>78</v>
      </c>
      <c r="D210" s="57">
        <v>133</v>
      </c>
      <c r="E210" s="57"/>
      <c r="F210" s="70">
        <v>3.2731481481481479E-2</v>
      </c>
      <c r="G210" s="71" t="s">
        <v>285</v>
      </c>
      <c r="H210" s="71" t="s">
        <v>555</v>
      </c>
      <c r="I210" s="72" t="s">
        <v>358</v>
      </c>
      <c r="J210" s="72" t="s">
        <v>39</v>
      </c>
      <c r="K210" s="72" t="s">
        <v>0</v>
      </c>
      <c r="L210" s="16"/>
      <c r="M210" s="16"/>
      <c r="N210" s="16"/>
      <c r="O210" s="16"/>
      <c r="P210" s="16"/>
      <c r="Q210" s="16"/>
      <c r="R210" s="16"/>
      <c r="S210" s="16">
        <f>$B210</f>
        <v>207</v>
      </c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H210" s="16"/>
      <c r="AI210" s="16"/>
      <c r="AJ210" s="16"/>
      <c r="AK210" s="16"/>
      <c r="AL210" s="16"/>
      <c r="AM210" s="16"/>
      <c r="AN210" s="16"/>
      <c r="AO210" s="16">
        <f>$D210</f>
        <v>133</v>
      </c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D210"/>
    </row>
    <row r="211" spans="1:56" ht="15.9" customHeight="1" x14ac:dyDescent="0.3">
      <c r="A211" s="57">
        <v>101</v>
      </c>
      <c r="B211" s="57">
        <v>208</v>
      </c>
      <c r="C211" s="57"/>
      <c r="D211" s="57"/>
      <c r="E211" s="55"/>
      <c r="F211" s="70">
        <v>3.2754629629629627E-2</v>
      </c>
      <c r="G211" s="71" t="s">
        <v>272</v>
      </c>
      <c r="H211" s="71" t="s">
        <v>530</v>
      </c>
      <c r="I211" s="72" t="s">
        <v>74</v>
      </c>
      <c r="J211" s="72" t="s">
        <v>38</v>
      </c>
      <c r="K211" s="73" t="s">
        <v>0</v>
      </c>
      <c r="L211" s="16"/>
      <c r="M211" s="16"/>
      <c r="N211" s="16"/>
      <c r="O211" s="16"/>
      <c r="P211" s="16"/>
      <c r="Q211" s="16"/>
      <c r="R211" s="16">
        <f>$B211</f>
        <v>208</v>
      </c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D211"/>
    </row>
    <row r="212" spans="1:56" ht="15.9" customHeight="1" x14ac:dyDescent="0.3">
      <c r="A212" s="57">
        <v>467</v>
      </c>
      <c r="B212" s="57">
        <v>209</v>
      </c>
      <c r="C212" s="57">
        <v>79</v>
      </c>
      <c r="D212" s="57">
        <v>134</v>
      </c>
      <c r="E212" s="57"/>
      <c r="F212" s="70">
        <v>3.27662037037037E-2</v>
      </c>
      <c r="G212" s="71" t="s">
        <v>337</v>
      </c>
      <c r="H212" s="71" t="s">
        <v>683</v>
      </c>
      <c r="I212" s="72" t="s">
        <v>358</v>
      </c>
      <c r="J212" s="74" t="s">
        <v>66</v>
      </c>
      <c r="K212" s="72" t="s">
        <v>0</v>
      </c>
      <c r="L212" s="16"/>
      <c r="M212" s="16"/>
      <c r="N212" s="16"/>
      <c r="O212" s="16"/>
      <c r="P212" s="16"/>
      <c r="Q212" s="16">
        <f>$B212</f>
        <v>209</v>
      </c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H212" s="16"/>
      <c r="AI212" s="16"/>
      <c r="AJ212" s="16"/>
      <c r="AK212" s="16"/>
      <c r="AL212" s="16"/>
      <c r="AM212" s="16">
        <f>$D212</f>
        <v>134</v>
      </c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D212"/>
    </row>
    <row r="213" spans="1:56" ht="15.9" customHeight="1" x14ac:dyDescent="0.3">
      <c r="A213" s="57">
        <v>468</v>
      </c>
      <c r="B213" s="57">
        <v>210</v>
      </c>
      <c r="C213" s="57"/>
      <c r="D213" s="57"/>
      <c r="E213" s="57"/>
      <c r="F213" s="70">
        <v>3.2789351851851854E-2</v>
      </c>
      <c r="G213" s="71" t="s">
        <v>114</v>
      </c>
      <c r="H213" s="71" t="s">
        <v>471</v>
      </c>
      <c r="I213" s="72" t="s">
        <v>74</v>
      </c>
      <c r="J213" s="72" t="s">
        <v>58</v>
      </c>
      <c r="K213" s="72" t="s">
        <v>0</v>
      </c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>
        <f>$B213</f>
        <v>210</v>
      </c>
      <c r="AC213" s="16"/>
      <c r="AD213" s="16"/>
      <c r="AE213" s="16"/>
      <c r="AF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D213"/>
    </row>
    <row r="214" spans="1:56" ht="15.9" customHeight="1" x14ac:dyDescent="0.3">
      <c r="A214" s="57">
        <v>102</v>
      </c>
      <c r="B214" s="57">
        <v>211</v>
      </c>
      <c r="C214" s="57">
        <v>47</v>
      </c>
      <c r="D214" s="57">
        <v>135</v>
      </c>
      <c r="E214" s="55"/>
      <c r="F214" s="70">
        <v>3.2812500000000001E-2</v>
      </c>
      <c r="G214" s="71" t="s">
        <v>291</v>
      </c>
      <c r="H214" s="71" t="s">
        <v>531</v>
      </c>
      <c r="I214" s="72" t="s">
        <v>372</v>
      </c>
      <c r="J214" s="74" t="s">
        <v>129</v>
      </c>
      <c r="K214" s="72" t="s">
        <v>0</v>
      </c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>
        <f>$B214</f>
        <v>211</v>
      </c>
      <c r="AF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>
        <f>$D214</f>
        <v>135</v>
      </c>
      <c r="BB214" s="16"/>
      <c r="BD214"/>
    </row>
    <row r="215" spans="1:56" ht="15.9" customHeight="1" x14ac:dyDescent="0.3">
      <c r="A215" s="57">
        <v>103</v>
      </c>
      <c r="B215" s="57">
        <v>212</v>
      </c>
      <c r="C215" s="57">
        <v>80</v>
      </c>
      <c r="D215" s="57">
        <v>136</v>
      </c>
      <c r="E215" s="55"/>
      <c r="F215" s="70">
        <v>3.2824074074074075E-2</v>
      </c>
      <c r="G215" s="71" t="s">
        <v>338</v>
      </c>
      <c r="H215" s="71" t="s">
        <v>419</v>
      </c>
      <c r="I215" s="72" t="s">
        <v>358</v>
      </c>
      <c r="J215" s="74" t="s">
        <v>129</v>
      </c>
      <c r="K215" s="72" t="s">
        <v>0</v>
      </c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>
        <f>$B215</f>
        <v>212</v>
      </c>
      <c r="AF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>
        <f>$D215</f>
        <v>136</v>
      </c>
      <c r="BB215" s="16"/>
      <c r="BD215"/>
    </row>
    <row r="216" spans="1:56" ht="15.9" customHeight="1" x14ac:dyDescent="0.3">
      <c r="A216" s="57">
        <v>308</v>
      </c>
      <c r="B216" s="57">
        <v>213</v>
      </c>
      <c r="C216" s="57">
        <v>48</v>
      </c>
      <c r="D216" s="57">
        <v>137</v>
      </c>
      <c r="E216" s="57"/>
      <c r="F216" s="70">
        <v>3.2858796296296296E-2</v>
      </c>
      <c r="G216" s="71" t="s">
        <v>425</v>
      </c>
      <c r="H216" s="71" t="s">
        <v>623</v>
      </c>
      <c r="I216" s="72" t="s">
        <v>372</v>
      </c>
      <c r="J216" s="72" t="s">
        <v>39</v>
      </c>
      <c r="K216" s="72" t="s">
        <v>0</v>
      </c>
      <c r="L216" s="16"/>
      <c r="M216" s="16"/>
      <c r="N216" s="16"/>
      <c r="O216" s="16"/>
      <c r="P216" s="16"/>
      <c r="Q216" s="16"/>
      <c r="R216" s="16"/>
      <c r="S216" s="16">
        <f>$B216</f>
        <v>213</v>
      </c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H216" s="16"/>
      <c r="AI216" s="16"/>
      <c r="AJ216" s="16"/>
      <c r="AK216" s="16"/>
      <c r="AL216" s="16"/>
      <c r="AM216" s="16"/>
      <c r="AN216" s="16"/>
      <c r="AO216" s="16">
        <f>$D216</f>
        <v>137</v>
      </c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D216"/>
    </row>
    <row r="217" spans="1:56" ht="15.9" customHeight="1" x14ac:dyDescent="0.3">
      <c r="A217" s="57">
        <v>474</v>
      </c>
      <c r="B217" s="57">
        <v>214</v>
      </c>
      <c r="C217" s="57"/>
      <c r="D217" s="57"/>
      <c r="E217" s="57"/>
      <c r="F217" s="70">
        <v>3.290509259259259E-2</v>
      </c>
      <c r="G217" s="71" t="s">
        <v>281</v>
      </c>
      <c r="H217" s="71" t="s">
        <v>327</v>
      </c>
      <c r="I217" s="72" t="s">
        <v>74</v>
      </c>
      <c r="J217" s="72" t="s">
        <v>66</v>
      </c>
      <c r="K217" s="72" t="s">
        <v>0</v>
      </c>
      <c r="L217" s="16"/>
      <c r="M217" s="16"/>
      <c r="N217" s="16"/>
      <c r="O217" s="16"/>
      <c r="P217" s="16"/>
      <c r="Q217" s="16">
        <f>$B217</f>
        <v>214</v>
      </c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D217"/>
    </row>
    <row r="218" spans="1:56" ht="15.9" customHeight="1" x14ac:dyDescent="0.3">
      <c r="A218" s="57">
        <v>104</v>
      </c>
      <c r="B218" s="57">
        <v>215</v>
      </c>
      <c r="C218" s="57">
        <v>10</v>
      </c>
      <c r="D218" s="57">
        <v>138</v>
      </c>
      <c r="E218" s="55"/>
      <c r="F218" s="70">
        <v>3.3009259259259259E-2</v>
      </c>
      <c r="G218" s="71" t="s">
        <v>415</v>
      </c>
      <c r="H218" s="71" t="s">
        <v>382</v>
      </c>
      <c r="I218" s="72" t="s">
        <v>401</v>
      </c>
      <c r="J218" s="72" t="s">
        <v>129</v>
      </c>
      <c r="K218" s="72" t="s">
        <v>0</v>
      </c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>
        <f>$B218</f>
        <v>215</v>
      </c>
      <c r="AF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>
        <f>$D218</f>
        <v>138</v>
      </c>
      <c r="BB218" s="16"/>
      <c r="BD218"/>
    </row>
    <row r="219" spans="1:56" ht="15.9" customHeight="1" x14ac:dyDescent="0.3">
      <c r="A219" s="57">
        <v>105</v>
      </c>
      <c r="B219" s="57">
        <v>216</v>
      </c>
      <c r="C219" s="57">
        <v>81</v>
      </c>
      <c r="D219" s="57">
        <v>139</v>
      </c>
      <c r="E219" s="55"/>
      <c r="F219" s="70">
        <v>3.3055555555555553E-2</v>
      </c>
      <c r="G219" s="71" t="s">
        <v>452</v>
      </c>
      <c r="H219" s="71" t="s">
        <v>453</v>
      </c>
      <c r="I219" s="72" t="s">
        <v>358</v>
      </c>
      <c r="J219" s="72" t="s">
        <v>38</v>
      </c>
      <c r="K219" s="73" t="s">
        <v>0</v>
      </c>
      <c r="L219" s="16"/>
      <c r="M219" s="16"/>
      <c r="N219" s="16"/>
      <c r="O219" s="16"/>
      <c r="P219" s="16"/>
      <c r="Q219" s="16"/>
      <c r="R219" s="16">
        <f>$B219</f>
        <v>216</v>
      </c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H219" s="16"/>
      <c r="AI219" s="16"/>
      <c r="AJ219" s="16"/>
      <c r="AK219" s="16"/>
      <c r="AL219" s="16"/>
      <c r="AM219" s="16"/>
      <c r="AN219" s="16">
        <f>$D219</f>
        <v>139</v>
      </c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D219"/>
    </row>
    <row r="220" spans="1:56" ht="15.9" customHeight="1" x14ac:dyDescent="0.3">
      <c r="A220" s="57">
        <v>309</v>
      </c>
      <c r="B220" s="57">
        <v>217</v>
      </c>
      <c r="C220" s="57">
        <v>11</v>
      </c>
      <c r="D220" s="57">
        <v>140</v>
      </c>
      <c r="E220" s="57"/>
      <c r="F220" s="70">
        <v>3.3206018518518517E-2</v>
      </c>
      <c r="G220" s="71" t="s">
        <v>354</v>
      </c>
      <c r="H220" s="71" t="s">
        <v>382</v>
      </c>
      <c r="I220" s="72" t="s">
        <v>401</v>
      </c>
      <c r="J220" s="72" t="s">
        <v>39</v>
      </c>
      <c r="K220" s="72" t="s">
        <v>0</v>
      </c>
      <c r="L220" s="16"/>
      <c r="M220" s="16"/>
      <c r="N220" s="16"/>
      <c r="O220" s="16"/>
      <c r="P220" s="16"/>
      <c r="Q220" s="16"/>
      <c r="R220" s="16"/>
      <c r="S220" s="16">
        <f>$B220</f>
        <v>217</v>
      </c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H220" s="16"/>
      <c r="AI220" s="16"/>
      <c r="AJ220" s="16"/>
      <c r="AK220" s="16"/>
      <c r="AL220" s="16"/>
      <c r="AM220" s="16"/>
      <c r="AN220" s="16"/>
      <c r="AO220" s="16">
        <f>$D220</f>
        <v>140</v>
      </c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D220"/>
    </row>
    <row r="221" spans="1:56" ht="15.9" customHeight="1" x14ac:dyDescent="0.3">
      <c r="A221" s="57">
        <v>106</v>
      </c>
      <c r="B221" s="57">
        <v>218</v>
      </c>
      <c r="C221" s="57">
        <v>49</v>
      </c>
      <c r="D221" s="57">
        <v>141</v>
      </c>
      <c r="E221" s="55"/>
      <c r="F221" s="70">
        <v>3.3275462962962958E-2</v>
      </c>
      <c r="G221" s="71" t="s">
        <v>286</v>
      </c>
      <c r="H221" s="71" t="s">
        <v>532</v>
      </c>
      <c r="I221" s="72" t="s">
        <v>372</v>
      </c>
      <c r="J221" s="72" t="s">
        <v>41</v>
      </c>
      <c r="K221" s="72" t="s">
        <v>0</v>
      </c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>
        <f>$B221</f>
        <v>218</v>
      </c>
      <c r="AB221" s="16"/>
      <c r="AC221" s="16"/>
      <c r="AD221" s="16"/>
      <c r="AE221" s="16"/>
      <c r="AF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>
        <f>$D221</f>
        <v>141</v>
      </c>
      <c r="AX221" s="16"/>
      <c r="AY221" s="16"/>
      <c r="AZ221" s="16"/>
      <c r="BA221" s="16"/>
      <c r="BB221" s="16"/>
      <c r="BD221"/>
    </row>
    <row r="222" spans="1:56" ht="15.9" customHeight="1" x14ac:dyDescent="0.3">
      <c r="A222" s="57">
        <v>107</v>
      </c>
      <c r="B222" s="57">
        <v>219</v>
      </c>
      <c r="C222" s="55"/>
      <c r="D222" s="55"/>
      <c r="E222" s="55"/>
      <c r="F222" s="70">
        <v>3.3298611111111112E-2</v>
      </c>
      <c r="G222" s="71" t="s">
        <v>286</v>
      </c>
      <c r="H222" s="71" t="s">
        <v>533</v>
      </c>
      <c r="I222" s="72" t="s">
        <v>74</v>
      </c>
      <c r="J222" s="72" t="s">
        <v>38</v>
      </c>
      <c r="K222" s="73" t="s">
        <v>0</v>
      </c>
      <c r="L222" s="16"/>
      <c r="M222" s="16"/>
      <c r="N222" s="16"/>
      <c r="O222" s="16"/>
      <c r="P222" s="16"/>
      <c r="Q222" s="16"/>
      <c r="R222" s="16">
        <f>$B222</f>
        <v>219</v>
      </c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D222"/>
    </row>
    <row r="223" spans="1:56" ht="15.9" customHeight="1" x14ac:dyDescent="0.3">
      <c r="A223" s="57">
        <v>108</v>
      </c>
      <c r="B223" s="57">
        <v>220</v>
      </c>
      <c r="C223" s="57">
        <v>82</v>
      </c>
      <c r="D223" s="57">
        <v>142</v>
      </c>
      <c r="E223" s="55"/>
      <c r="F223" s="70">
        <v>3.3402777777777774E-2</v>
      </c>
      <c r="G223" s="71" t="s">
        <v>314</v>
      </c>
      <c r="H223" s="71" t="s">
        <v>438</v>
      </c>
      <c r="I223" s="72" t="s">
        <v>358</v>
      </c>
      <c r="J223" s="72" t="s">
        <v>129</v>
      </c>
      <c r="K223" s="72" t="s">
        <v>0</v>
      </c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>
        <f>$B223</f>
        <v>220</v>
      </c>
      <c r="AF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>
        <f>$D223</f>
        <v>142</v>
      </c>
      <c r="BB223" s="16"/>
      <c r="BD223"/>
    </row>
    <row r="224" spans="1:56" ht="15.9" customHeight="1" x14ac:dyDescent="0.3">
      <c r="A224" s="57">
        <v>311</v>
      </c>
      <c r="B224" s="57">
        <v>221</v>
      </c>
      <c r="C224" s="57">
        <v>50</v>
      </c>
      <c r="D224" s="57">
        <v>143</v>
      </c>
      <c r="E224" s="57"/>
      <c r="F224" s="70">
        <v>3.3611111111111112E-2</v>
      </c>
      <c r="G224" s="71" t="s">
        <v>441</v>
      </c>
      <c r="H224" s="71" t="s">
        <v>245</v>
      </c>
      <c r="I224" s="72" t="s">
        <v>372</v>
      </c>
      <c r="J224" s="74" t="s">
        <v>77</v>
      </c>
      <c r="K224" s="72" t="s">
        <v>0</v>
      </c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>
        <f>$B224</f>
        <v>221</v>
      </c>
      <c r="X224" s="16"/>
      <c r="Y224" s="16"/>
      <c r="Z224" s="16"/>
      <c r="AA224" s="16"/>
      <c r="AB224" s="16"/>
      <c r="AC224" s="16"/>
      <c r="AD224" s="16"/>
      <c r="AE224" s="16"/>
      <c r="AF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>
        <f>$D224</f>
        <v>143</v>
      </c>
      <c r="AT224" s="16"/>
      <c r="AU224" s="16"/>
      <c r="AV224" s="16"/>
      <c r="AW224" s="16"/>
      <c r="AX224" s="16"/>
      <c r="AY224" s="16"/>
      <c r="AZ224" s="16"/>
      <c r="BA224" s="16"/>
      <c r="BB224" s="16"/>
      <c r="BD224"/>
    </row>
    <row r="225" spans="1:56" ht="15.9" customHeight="1" x14ac:dyDescent="0.3">
      <c r="A225" s="57">
        <v>312</v>
      </c>
      <c r="B225" s="57">
        <v>221</v>
      </c>
      <c r="C225" s="57">
        <v>50</v>
      </c>
      <c r="D225" s="57">
        <v>143</v>
      </c>
      <c r="E225" s="57"/>
      <c r="F225" s="70">
        <v>3.3611111111111112E-2</v>
      </c>
      <c r="G225" s="71" t="s">
        <v>277</v>
      </c>
      <c r="H225" s="71" t="s">
        <v>422</v>
      </c>
      <c r="I225" s="72" t="s">
        <v>372</v>
      </c>
      <c r="J225" s="72" t="s">
        <v>77</v>
      </c>
      <c r="K225" s="72" t="s">
        <v>0</v>
      </c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>
        <f>$B225</f>
        <v>221</v>
      </c>
      <c r="X225" s="16"/>
      <c r="Y225" s="16"/>
      <c r="Z225" s="16"/>
      <c r="AA225" s="16"/>
      <c r="AB225" s="16"/>
      <c r="AC225" s="16"/>
      <c r="AD225" s="16"/>
      <c r="AE225" s="16"/>
      <c r="AF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>
        <f>$D225</f>
        <v>143</v>
      </c>
      <c r="AT225" s="16"/>
      <c r="AU225" s="16"/>
      <c r="AV225" s="16"/>
      <c r="AW225" s="16"/>
      <c r="AX225" s="16"/>
      <c r="AY225" s="16"/>
      <c r="AZ225" s="16"/>
      <c r="BA225" s="16"/>
      <c r="BB225" s="16"/>
      <c r="BD225"/>
    </row>
    <row r="226" spans="1:56" ht="15.9" customHeight="1" x14ac:dyDescent="0.3">
      <c r="A226" s="57">
        <v>313</v>
      </c>
      <c r="B226" s="57">
        <v>223</v>
      </c>
      <c r="C226" s="57"/>
      <c r="D226" s="57"/>
      <c r="E226" s="57"/>
      <c r="F226" s="70">
        <v>3.3703703703703701E-2</v>
      </c>
      <c r="G226" s="71" t="s">
        <v>273</v>
      </c>
      <c r="H226" s="71" t="s">
        <v>128</v>
      </c>
      <c r="I226" s="73" t="s">
        <v>74</v>
      </c>
      <c r="J226" s="72" t="s">
        <v>83</v>
      </c>
      <c r="K226" s="72" t="s">
        <v>0</v>
      </c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>
        <f>$B226</f>
        <v>223</v>
      </c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D226"/>
    </row>
    <row r="227" spans="1:56" ht="15.9" customHeight="1" x14ac:dyDescent="0.3">
      <c r="A227" s="57">
        <v>314</v>
      </c>
      <c r="B227" s="57">
        <v>223</v>
      </c>
      <c r="C227" s="57">
        <v>52</v>
      </c>
      <c r="D227" s="57">
        <v>145</v>
      </c>
      <c r="E227" s="57"/>
      <c r="F227" s="70">
        <v>3.3703703703703701E-2</v>
      </c>
      <c r="G227" s="71" t="s">
        <v>287</v>
      </c>
      <c r="H227" s="71" t="s">
        <v>434</v>
      </c>
      <c r="I227" s="72" t="s">
        <v>372</v>
      </c>
      <c r="J227" s="72" t="s">
        <v>158</v>
      </c>
      <c r="K227" s="72" t="s">
        <v>0</v>
      </c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>
        <f>$B227</f>
        <v>223</v>
      </c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>
        <f>$D227</f>
        <v>145</v>
      </c>
      <c r="BD227"/>
    </row>
    <row r="228" spans="1:56" ht="15.9" customHeight="1" x14ac:dyDescent="0.3">
      <c r="A228" s="57">
        <v>109</v>
      </c>
      <c r="B228" s="57">
        <v>225</v>
      </c>
      <c r="C228" s="57"/>
      <c r="D228" s="57"/>
      <c r="E228" s="55"/>
      <c r="F228" s="70">
        <v>3.3726851851851855E-2</v>
      </c>
      <c r="G228" s="71" t="s">
        <v>270</v>
      </c>
      <c r="H228" s="71" t="s">
        <v>104</v>
      </c>
      <c r="I228" s="72" t="s">
        <v>74</v>
      </c>
      <c r="J228" s="72" t="s">
        <v>26</v>
      </c>
      <c r="K228" s="72" t="s">
        <v>0</v>
      </c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>
        <f>$B228</f>
        <v>225</v>
      </c>
      <c r="Z228" s="16"/>
      <c r="AA228" s="16"/>
      <c r="AB228" s="16"/>
      <c r="AC228" s="16"/>
      <c r="AD228" s="16"/>
      <c r="AE228" s="16"/>
      <c r="AF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D228"/>
    </row>
    <row r="229" spans="1:56" ht="15.9" customHeight="1" x14ac:dyDescent="0.3">
      <c r="A229" s="57">
        <v>110</v>
      </c>
      <c r="B229" s="57">
        <v>226</v>
      </c>
      <c r="C229" s="57">
        <v>53</v>
      </c>
      <c r="D229" s="57">
        <v>146</v>
      </c>
      <c r="E229" s="55"/>
      <c r="F229" s="70">
        <v>3.3738425925925929E-2</v>
      </c>
      <c r="G229" s="71" t="s">
        <v>395</v>
      </c>
      <c r="H229" s="71" t="s">
        <v>534</v>
      </c>
      <c r="I229" s="72" t="s">
        <v>372</v>
      </c>
      <c r="J229" s="72" t="s">
        <v>38</v>
      </c>
      <c r="K229" s="73" t="s">
        <v>0</v>
      </c>
      <c r="L229" s="16"/>
      <c r="M229" s="16"/>
      <c r="N229" s="16"/>
      <c r="O229" s="16"/>
      <c r="P229" s="16"/>
      <c r="Q229" s="16"/>
      <c r="R229" s="16">
        <f>$B229</f>
        <v>226</v>
      </c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H229" s="16"/>
      <c r="AI229" s="16"/>
      <c r="AJ229" s="16"/>
      <c r="AK229" s="16"/>
      <c r="AL229" s="16"/>
      <c r="AM229" s="16"/>
      <c r="AN229" s="16">
        <f>$D229</f>
        <v>146</v>
      </c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D229"/>
    </row>
    <row r="230" spans="1:56" ht="15.9" customHeight="1" x14ac:dyDescent="0.3">
      <c r="A230" s="57">
        <v>315</v>
      </c>
      <c r="B230" s="57">
        <v>226</v>
      </c>
      <c r="C230" s="57">
        <v>12</v>
      </c>
      <c r="D230" s="57">
        <v>146</v>
      </c>
      <c r="E230" s="57"/>
      <c r="F230" s="70">
        <v>3.3738425925925929E-2</v>
      </c>
      <c r="G230" s="71" t="s">
        <v>447</v>
      </c>
      <c r="H230" s="71" t="s">
        <v>448</v>
      </c>
      <c r="I230" s="72" t="s">
        <v>401</v>
      </c>
      <c r="J230" s="72" t="s">
        <v>39</v>
      </c>
      <c r="K230" s="72" t="s">
        <v>0</v>
      </c>
      <c r="L230" s="16"/>
      <c r="M230" s="16"/>
      <c r="N230" s="16"/>
      <c r="O230" s="16"/>
      <c r="P230" s="16"/>
      <c r="Q230" s="16"/>
      <c r="R230" s="16"/>
      <c r="S230" s="16">
        <f>$B230</f>
        <v>226</v>
      </c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H230" s="16"/>
      <c r="AI230" s="16"/>
      <c r="AJ230" s="16"/>
      <c r="AK230" s="16"/>
      <c r="AL230" s="16"/>
      <c r="AM230" s="16"/>
      <c r="AN230" s="16"/>
      <c r="AO230" s="16">
        <f>$D230</f>
        <v>146</v>
      </c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D230"/>
    </row>
    <row r="231" spans="1:56" ht="15.9" customHeight="1" x14ac:dyDescent="0.3">
      <c r="A231" s="57">
        <v>316</v>
      </c>
      <c r="B231" s="57">
        <v>228</v>
      </c>
      <c r="C231" s="57"/>
      <c r="D231" s="57"/>
      <c r="E231" s="57"/>
      <c r="F231" s="70">
        <v>3.3750000000000002E-2</v>
      </c>
      <c r="G231" s="71" t="s">
        <v>170</v>
      </c>
      <c r="H231" s="71" t="s">
        <v>624</v>
      </c>
      <c r="I231" s="73" t="s">
        <v>74</v>
      </c>
      <c r="J231" s="72" t="s">
        <v>37</v>
      </c>
      <c r="K231" s="72" t="s">
        <v>0</v>
      </c>
      <c r="L231" s="16"/>
      <c r="M231" s="16">
        <f>$B231</f>
        <v>228</v>
      </c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D231"/>
    </row>
    <row r="232" spans="1:56" ht="15.9" customHeight="1" x14ac:dyDescent="0.3">
      <c r="A232" s="57">
        <v>317</v>
      </c>
      <c r="B232" s="57">
        <v>229</v>
      </c>
      <c r="C232" s="57"/>
      <c r="D232" s="57"/>
      <c r="E232" s="57"/>
      <c r="F232" s="70">
        <v>3.380787037037037E-2</v>
      </c>
      <c r="G232" s="71" t="s">
        <v>329</v>
      </c>
      <c r="H232" s="71" t="s">
        <v>330</v>
      </c>
      <c r="I232" s="72" t="s">
        <v>74</v>
      </c>
      <c r="J232" s="72" t="s">
        <v>83</v>
      </c>
      <c r="K232" s="72" t="s">
        <v>0</v>
      </c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>
        <f>$B232</f>
        <v>229</v>
      </c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D232"/>
    </row>
    <row r="233" spans="1:56" ht="15.9" customHeight="1" x14ac:dyDescent="0.3">
      <c r="A233" s="57">
        <v>111</v>
      </c>
      <c r="B233" s="57">
        <v>230</v>
      </c>
      <c r="C233" s="57">
        <v>83</v>
      </c>
      <c r="D233" s="57">
        <v>148</v>
      </c>
      <c r="E233" s="55"/>
      <c r="F233" s="70">
        <v>3.3900462962962966E-2</v>
      </c>
      <c r="G233" s="71" t="s">
        <v>411</v>
      </c>
      <c r="H233" s="71" t="s">
        <v>455</v>
      </c>
      <c r="I233" s="72" t="s">
        <v>358</v>
      </c>
      <c r="J233" s="72" t="s">
        <v>41</v>
      </c>
      <c r="K233" s="72" t="s">
        <v>0</v>
      </c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>
        <f>$B233</f>
        <v>230</v>
      </c>
      <c r="AB233" s="16"/>
      <c r="AC233" s="16"/>
      <c r="AD233" s="16"/>
      <c r="AE233" s="16"/>
      <c r="AF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>
        <f>$D233</f>
        <v>148</v>
      </c>
      <c r="AX233" s="16"/>
      <c r="AY233" s="16"/>
      <c r="AZ233" s="16"/>
      <c r="BA233" s="16"/>
      <c r="BB233" s="16"/>
      <c r="BD233"/>
    </row>
    <row r="234" spans="1:56" ht="15.9" customHeight="1" x14ac:dyDescent="0.3">
      <c r="A234" s="57">
        <v>475</v>
      </c>
      <c r="B234" s="57">
        <v>231</v>
      </c>
      <c r="C234" s="57">
        <v>54</v>
      </c>
      <c r="D234" s="57">
        <v>149</v>
      </c>
      <c r="E234" s="57"/>
      <c r="F234" s="70">
        <v>3.3912037037037039E-2</v>
      </c>
      <c r="G234" s="71" t="s">
        <v>378</v>
      </c>
      <c r="H234" s="71" t="s">
        <v>466</v>
      </c>
      <c r="I234" s="73" t="s">
        <v>372</v>
      </c>
      <c r="J234" s="72" t="s">
        <v>54</v>
      </c>
      <c r="K234" s="72" t="s">
        <v>0</v>
      </c>
      <c r="L234" s="16"/>
      <c r="M234" s="16"/>
      <c r="N234" s="16"/>
      <c r="O234" s="16"/>
      <c r="P234" s="16">
        <f>$B234</f>
        <v>231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H234" s="16"/>
      <c r="AI234" s="16"/>
      <c r="AJ234" s="16"/>
      <c r="AK234" s="16"/>
      <c r="AL234" s="16">
        <f>$D234</f>
        <v>149</v>
      </c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D234"/>
    </row>
    <row r="235" spans="1:56" ht="15.9" customHeight="1" x14ac:dyDescent="0.3">
      <c r="A235" s="57">
        <v>112</v>
      </c>
      <c r="B235" s="57">
        <v>232</v>
      </c>
      <c r="C235" s="57">
        <v>84</v>
      </c>
      <c r="D235" s="57">
        <v>150</v>
      </c>
      <c r="E235" s="55"/>
      <c r="F235" s="70">
        <v>3.3923611111111113E-2</v>
      </c>
      <c r="G235" s="71" t="s">
        <v>354</v>
      </c>
      <c r="H235" s="71" t="s">
        <v>382</v>
      </c>
      <c r="I235" s="72" t="s">
        <v>358</v>
      </c>
      <c r="J235" s="72" t="s">
        <v>40</v>
      </c>
      <c r="K235" s="72" t="s">
        <v>0</v>
      </c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>
        <f>$B235</f>
        <v>232</v>
      </c>
      <c r="Y235" s="16"/>
      <c r="Z235" s="16"/>
      <c r="AA235" s="16"/>
      <c r="AB235" s="16"/>
      <c r="AC235" s="16"/>
      <c r="AD235" s="16"/>
      <c r="AE235" s="16"/>
      <c r="AF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>
        <f>$D235</f>
        <v>150</v>
      </c>
      <c r="AU235" s="16"/>
      <c r="AV235" s="16"/>
      <c r="AW235" s="16"/>
      <c r="AX235" s="16"/>
      <c r="AY235" s="16"/>
      <c r="AZ235" s="16"/>
      <c r="BA235" s="16"/>
      <c r="BB235" s="16"/>
      <c r="BD235"/>
    </row>
    <row r="236" spans="1:56" ht="15.9" customHeight="1" x14ac:dyDescent="0.3">
      <c r="A236" s="57">
        <v>318</v>
      </c>
      <c r="B236" s="57">
        <v>232</v>
      </c>
      <c r="C236" s="57">
        <v>13</v>
      </c>
      <c r="D236" s="57">
        <v>150</v>
      </c>
      <c r="E236" s="57"/>
      <c r="F236" s="70">
        <v>3.3923611111111113E-2</v>
      </c>
      <c r="G236" s="71" t="s">
        <v>201</v>
      </c>
      <c r="H236" s="71" t="s">
        <v>625</v>
      </c>
      <c r="I236" s="72" t="s">
        <v>401</v>
      </c>
      <c r="J236" s="72" t="s">
        <v>37</v>
      </c>
      <c r="K236" s="72" t="s">
        <v>0</v>
      </c>
      <c r="L236" s="16"/>
      <c r="M236" s="16">
        <f>$B236</f>
        <v>232</v>
      </c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H236" s="16"/>
      <c r="AI236" s="16">
        <f>$D236</f>
        <v>150</v>
      </c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D236"/>
    </row>
    <row r="237" spans="1:56" ht="15.9" customHeight="1" x14ac:dyDescent="0.3">
      <c r="A237" s="57">
        <v>319</v>
      </c>
      <c r="B237" s="57">
        <v>234</v>
      </c>
      <c r="C237" s="57">
        <v>85</v>
      </c>
      <c r="D237" s="57">
        <v>152</v>
      </c>
      <c r="E237" s="57"/>
      <c r="F237" s="70">
        <v>3.3935185185185186E-2</v>
      </c>
      <c r="G237" s="71" t="s">
        <v>285</v>
      </c>
      <c r="H237" s="71" t="s">
        <v>397</v>
      </c>
      <c r="I237" s="72" t="s">
        <v>358</v>
      </c>
      <c r="J237" s="72" t="s">
        <v>39</v>
      </c>
      <c r="K237" s="72" t="s">
        <v>0</v>
      </c>
      <c r="L237" s="16"/>
      <c r="M237" s="16"/>
      <c r="N237" s="16"/>
      <c r="O237" s="16"/>
      <c r="P237" s="16"/>
      <c r="Q237" s="16"/>
      <c r="R237" s="16"/>
      <c r="S237" s="16">
        <f>$B237</f>
        <v>234</v>
      </c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H237" s="16"/>
      <c r="AI237" s="16"/>
      <c r="AJ237" s="16"/>
      <c r="AK237" s="16"/>
      <c r="AL237" s="16"/>
      <c r="AM237" s="16"/>
      <c r="AN237" s="16"/>
      <c r="AO237" s="16">
        <f>$D237</f>
        <v>152</v>
      </c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D237"/>
    </row>
    <row r="238" spans="1:56" ht="15.9" customHeight="1" x14ac:dyDescent="0.3">
      <c r="A238" s="57">
        <v>321</v>
      </c>
      <c r="B238" s="57">
        <v>234</v>
      </c>
      <c r="C238" s="57">
        <v>1</v>
      </c>
      <c r="D238" s="57">
        <v>152</v>
      </c>
      <c r="E238" s="57"/>
      <c r="F238" s="70">
        <v>3.3935185185185186E-2</v>
      </c>
      <c r="G238" s="71" t="s">
        <v>465</v>
      </c>
      <c r="H238" s="71" t="s">
        <v>115</v>
      </c>
      <c r="I238" s="72" t="s">
        <v>436</v>
      </c>
      <c r="J238" s="72" t="s">
        <v>27</v>
      </c>
      <c r="K238" s="72" t="s">
        <v>0</v>
      </c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>
        <f>$B238</f>
        <v>234</v>
      </c>
      <c r="AA238" s="16"/>
      <c r="AB238" s="16"/>
      <c r="AC238" s="16"/>
      <c r="AD238" s="16"/>
      <c r="AE238" s="16"/>
      <c r="AF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>
        <f>$D238</f>
        <v>152</v>
      </c>
      <c r="AW238" s="16"/>
      <c r="AX238" s="16"/>
      <c r="AY238" s="16"/>
      <c r="AZ238" s="16"/>
      <c r="BA238" s="16"/>
      <c r="BB238" s="16"/>
      <c r="BD238"/>
    </row>
    <row r="239" spans="1:56" ht="15.9" customHeight="1" x14ac:dyDescent="0.3">
      <c r="A239" s="57">
        <v>476</v>
      </c>
      <c r="B239" s="57">
        <v>236</v>
      </c>
      <c r="C239" s="57">
        <v>2</v>
      </c>
      <c r="D239" s="57">
        <v>154</v>
      </c>
      <c r="E239" s="57"/>
      <c r="F239" s="70">
        <v>3.3958333333333333E-2</v>
      </c>
      <c r="G239" s="71" t="s">
        <v>287</v>
      </c>
      <c r="H239" s="71" t="s">
        <v>684</v>
      </c>
      <c r="I239" s="72" t="s">
        <v>436</v>
      </c>
      <c r="J239" s="72" t="s">
        <v>25</v>
      </c>
      <c r="K239" s="72" t="s">
        <v>0</v>
      </c>
      <c r="L239" s="16"/>
      <c r="M239" s="16"/>
      <c r="N239" s="16"/>
      <c r="O239" s="16"/>
      <c r="P239" s="16"/>
      <c r="Q239" s="16"/>
      <c r="R239" s="16"/>
      <c r="S239" s="16"/>
      <c r="T239" s="16"/>
      <c r="U239" s="16">
        <f>$B239</f>
        <v>236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>
        <f>$D239</f>
        <v>154</v>
      </c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D239"/>
    </row>
    <row r="240" spans="1:56" ht="15.9" customHeight="1" x14ac:dyDescent="0.3">
      <c r="A240" s="57">
        <v>322</v>
      </c>
      <c r="B240" s="57">
        <v>237</v>
      </c>
      <c r="C240" s="57">
        <v>14</v>
      </c>
      <c r="D240" s="57">
        <v>155</v>
      </c>
      <c r="E240" s="57"/>
      <c r="F240" s="70">
        <v>3.3969907407407407E-2</v>
      </c>
      <c r="G240" s="71" t="s">
        <v>450</v>
      </c>
      <c r="H240" s="71" t="s">
        <v>119</v>
      </c>
      <c r="I240" s="72" t="s">
        <v>401</v>
      </c>
      <c r="J240" s="72" t="s">
        <v>158</v>
      </c>
      <c r="K240" s="72" t="s">
        <v>0</v>
      </c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>
        <f>$B240</f>
        <v>237</v>
      </c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>
        <f>$D240</f>
        <v>155</v>
      </c>
      <c r="BD240"/>
    </row>
    <row r="241" spans="1:56" ht="15.9" customHeight="1" x14ac:dyDescent="0.3">
      <c r="A241" s="57">
        <v>114</v>
      </c>
      <c r="B241" s="57">
        <v>238</v>
      </c>
      <c r="C241" s="57">
        <v>86</v>
      </c>
      <c r="D241" s="57">
        <v>156</v>
      </c>
      <c r="E241" s="55"/>
      <c r="F241" s="70">
        <v>3.4039351851851855E-2</v>
      </c>
      <c r="G241" s="71" t="s">
        <v>411</v>
      </c>
      <c r="H241" s="71" t="s">
        <v>535</v>
      </c>
      <c r="I241" s="72" t="s">
        <v>358</v>
      </c>
      <c r="J241" s="72" t="s">
        <v>41</v>
      </c>
      <c r="K241" s="72" t="s">
        <v>0</v>
      </c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>
        <f>$B241</f>
        <v>238</v>
      </c>
      <c r="AB241" s="16"/>
      <c r="AC241" s="16"/>
      <c r="AD241" s="16"/>
      <c r="AE241" s="16"/>
      <c r="AF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>
        <f>$D241</f>
        <v>156</v>
      </c>
      <c r="AX241" s="16"/>
      <c r="AY241" s="16"/>
      <c r="AZ241" s="16"/>
      <c r="BA241" s="16"/>
      <c r="BB241" s="16"/>
      <c r="BD241"/>
    </row>
    <row r="242" spans="1:56" ht="15.9" customHeight="1" x14ac:dyDescent="0.3">
      <c r="A242" s="57">
        <v>115</v>
      </c>
      <c r="B242" s="57">
        <v>239</v>
      </c>
      <c r="C242" s="57">
        <v>87</v>
      </c>
      <c r="D242" s="57">
        <v>157</v>
      </c>
      <c r="E242" s="55"/>
      <c r="F242" s="70">
        <v>3.4062500000000002E-2</v>
      </c>
      <c r="G242" s="71" t="s">
        <v>536</v>
      </c>
      <c r="H242" s="71" t="s">
        <v>369</v>
      </c>
      <c r="I242" s="72" t="s">
        <v>358</v>
      </c>
      <c r="J242" s="72" t="s">
        <v>41</v>
      </c>
      <c r="K242" s="72" t="s">
        <v>0</v>
      </c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>
        <f>$B242</f>
        <v>239</v>
      </c>
      <c r="AB242" s="16"/>
      <c r="AC242" s="16"/>
      <c r="AD242" s="16"/>
      <c r="AE242" s="16"/>
      <c r="AF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>
        <f>$D242</f>
        <v>157</v>
      </c>
      <c r="AX242" s="16"/>
      <c r="AY242" s="16"/>
      <c r="AZ242" s="16"/>
      <c r="BA242" s="16"/>
      <c r="BB242" s="16"/>
      <c r="BD242"/>
    </row>
    <row r="243" spans="1:56" ht="15.9" customHeight="1" x14ac:dyDescent="0.3">
      <c r="A243" s="57">
        <v>323</v>
      </c>
      <c r="B243" s="57">
        <v>240</v>
      </c>
      <c r="C243" s="57">
        <v>55</v>
      </c>
      <c r="D243" s="57">
        <v>158</v>
      </c>
      <c r="E243" s="57"/>
      <c r="F243" s="70">
        <v>3.4097222222222223E-2</v>
      </c>
      <c r="G243" s="71" t="s">
        <v>307</v>
      </c>
      <c r="H243" s="71" t="s">
        <v>626</v>
      </c>
      <c r="I243" s="72" t="s">
        <v>372</v>
      </c>
      <c r="J243" s="72" t="s">
        <v>83</v>
      </c>
      <c r="K243" s="72" t="s">
        <v>0</v>
      </c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>
        <f>$B243</f>
        <v>240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>
        <f>$D243</f>
        <v>158</v>
      </c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D243"/>
    </row>
    <row r="244" spans="1:56" ht="15.9" customHeight="1" x14ac:dyDescent="0.3">
      <c r="A244" s="57">
        <v>324</v>
      </c>
      <c r="B244" s="57">
        <v>241</v>
      </c>
      <c r="C244" s="57"/>
      <c r="D244" s="57"/>
      <c r="E244" s="57"/>
      <c r="F244" s="70">
        <v>3.4351851851851849E-2</v>
      </c>
      <c r="G244" s="71" t="s">
        <v>337</v>
      </c>
      <c r="H244" s="71" t="s">
        <v>340</v>
      </c>
      <c r="I244" s="72" t="s">
        <v>74</v>
      </c>
      <c r="J244" s="72" t="s">
        <v>39</v>
      </c>
      <c r="K244" s="72" t="s">
        <v>0</v>
      </c>
      <c r="L244" s="16"/>
      <c r="M244" s="16"/>
      <c r="N244" s="16"/>
      <c r="O244" s="16"/>
      <c r="P244" s="16"/>
      <c r="Q244" s="16"/>
      <c r="R244" s="16"/>
      <c r="S244" s="16">
        <f>$B244</f>
        <v>241</v>
      </c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D244"/>
    </row>
    <row r="245" spans="1:56" ht="15.9" customHeight="1" x14ac:dyDescent="0.3">
      <c r="A245" s="57">
        <v>116</v>
      </c>
      <c r="B245" s="57">
        <v>241</v>
      </c>
      <c r="C245" s="57">
        <v>88</v>
      </c>
      <c r="D245" s="57">
        <v>159</v>
      </c>
      <c r="E245" s="55"/>
      <c r="F245" s="70">
        <v>3.4351851851851849E-2</v>
      </c>
      <c r="G245" s="71" t="s">
        <v>537</v>
      </c>
      <c r="H245" s="71" t="s">
        <v>538</v>
      </c>
      <c r="I245" s="72" t="s">
        <v>358</v>
      </c>
      <c r="J245" s="72" t="s">
        <v>129</v>
      </c>
      <c r="K245" s="72" t="s">
        <v>0</v>
      </c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>
        <f>$B245</f>
        <v>241</v>
      </c>
      <c r="AF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>
        <f>$D245</f>
        <v>159</v>
      </c>
      <c r="BB245" s="16"/>
      <c r="BD245"/>
    </row>
    <row r="246" spans="1:56" ht="15.9" customHeight="1" x14ac:dyDescent="0.3">
      <c r="A246" s="57">
        <v>325</v>
      </c>
      <c r="B246" s="57">
        <v>243</v>
      </c>
      <c r="C246" s="57"/>
      <c r="D246" s="57"/>
      <c r="E246" s="57"/>
      <c r="F246" s="70">
        <v>3.4363425925925929E-2</v>
      </c>
      <c r="G246" s="71" t="s">
        <v>281</v>
      </c>
      <c r="H246" s="71" t="s">
        <v>627</v>
      </c>
      <c r="I246" s="72" t="s">
        <v>74</v>
      </c>
      <c r="J246" s="72" t="s">
        <v>39</v>
      </c>
      <c r="K246" s="72" t="s">
        <v>0</v>
      </c>
      <c r="L246" s="16"/>
      <c r="M246" s="16"/>
      <c r="N246" s="16"/>
      <c r="O246" s="16"/>
      <c r="P246" s="16"/>
      <c r="Q246" s="16"/>
      <c r="R246" s="16"/>
      <c r="S246" s="16">
        <f>$B246</f>
        <v>243</v>
      </c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D246"/>
    </row>
    <row r="247" spans="1:56" ht="15.9" customHeight="1" x14ac:dyDescent="0.3">
      <c r="A247" s="57">
        <v>117</v>
      </c>
      <c r="B247" s="57">
        <v>244</v>
      </c>
      <c r="C247" s="57">
        <v>56</v>
      </c>
      <c r="D247" s="57">
        <v>160</v>
      </c>
      <c r="E247" s="55"/>
      <c r="F247" s="70">
        <v>3.4374999999999996E-2</v>
      </c>
      <c r="G247" s="71" t="s">
        <v>316</v>
      </c>
      <c r="H247" s="71" t="s">
        <v>539</v>
      </c>
      <c r="I247" s="72" t="s">
        <v>372</v>
      </c>
      <c r="J247" s="72" t="s">
        <v>26</v>
      </c>
      <c r="K247" s="72" t="s">
        <v>0</v>
      </c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>
        <f>$B247</f>
        <v>244</v>
      </c>
      <c r="Z247" s="16"/>
      <c r="AA247" s="16"/>
      <c r="AB247" s="16"/>
      <c r="AC247" s="16"/>
      <c r="AD247" s="16"/>
      <c r="AE247" s="16"/>
      <c r="AF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>
        <f>$D247</f>
        <v>160</v>
      </c>
      <c r="AV247" s="16"/>
      <c r="AW247" s="16"/>
      <c r="AX247" s="16"/>
      <c r="AY247" s="16"/>
      <c r="AZ247" s="16"/>
      <c r="BA247" s="16"/>
      <c r="BB247" s="16"/>
      <c r="BD247"/>
    </row>
    <row r="248" spans="1:56" ht="15.9" customHeight="1" x14ac:dyDescent="0.3">
      <c r="A248" s="57">
        <v>477</v>
      </c>
      <c r="B248" s="57">
        <v>245</v>
      </c>
      <c r="C248" s="57">
        <v>57</v>
      </c>
      <c r="D248" s="57">
        <v>161</v>
      </c>
      <c r="E248" s="57"/>
      <c r="F248" s="70">
        <v>3.453703703703704E-2</v>
      </c>
      <c r="G248" s="71" t="s">
        <v>368</v>
      </c>
      <c r="H248" s="71" t="s">
        <v>685</v>
      </c>
      <c r="I248" s="72" t="s">
        <v>372</v>
      </c>
      <c r="J248" s="72" t="s">
        <v>54</v>
      </c>
      <c r="K248" s="72" t="s">
        <v>0</v>
      </c>
      <c r="L248" s="16"/>
      <c r="M248" s="16"/>
      <c r="N248" s="16"/>
      <c r="O248" s="16"/>
      <c r="P248" s="16">
        <f>$B248</f>
        <v>245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H248" s="16"/>
      <c r="AI248" s="16"/>
      <c r="AJ248" s="16"/>
      <c r="AK248" s="16"/>
      <c r="AL248" s="16">
        <f>$D248</f>
        <v>161</v>
      </c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D248"/>
    </row>
    <row r="249" spans="1:56" ht="15.9" customHeight="1" x14ac:dyDescent="0.3">
      <c r="A249" s="57">
        <v>118</v>
      </c>
      <c r="B249" s="57">
        <v>246</v>
      </c>
      <c r="C249" s="57">
        <v>89</v>
      </c>
      <c r="D249" s="57">
        <v>162</v>
      </c>
      <c r="E249" s="55"/>
      <c r="F249" s="70">
        <v>3.4618055555555555E-2</v>
      </c>
      <c r="G249" s="71" t="s">
        <v>335</v>
      </c>
      <c r="H249" s="71" t="s">
        <v>104</v>
      </c>
      <c r="I249" s="72" t="s">
        <v>358</v>
      </c>
      <c r="J249" s="72" t="s">
        <v>38</v>
      </c>
      <c r="K249" s="73" t="s">
        <v>0</v>
      </c>
      <c r="L249" s="16"/>
      <c r="M249" s="16"/>
      <c r="N249" s="16"/>
      <c r="O249" s="16"/>
      <c r="P249" s="16"/>
      <c r="Q249" s="16"/>
      <c r="R249" s="16">
        <f>$B249</f>
        <v>246</v>
      </c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H249" s="16"/>
      <c r="AI249" s="16"/>
      <c r="AJ249" s="16"/>
      <c r="AK249" s="16"/>
      <c r="AL249" s="16"/>
      <c r="AM249" s="16"/>
      <c r="AN249" s="16">
        <f>$D249</f>
        <v>162</v>
      </c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D249"/>
    </row>
    <row r="250" spans="1:56" ht="15.9" customHeight="1" x14ac:dyDescent="0.3">
      <c r="A250" s="57">
        <v>119</v>
      </c>
      <c r="B250" s="57">
        <v>247</v>
      </c>
      <c r="C250" s="57">
        <v>90</v>
      </c>
      <c r="D250" s="57">
        <v>163</v>
      </c>
      <c r="E250" s="55"/>
      <c r="F250" s="70">
        <v>3.4641203703703702E-2</v>
      </c>
      <c r="G250" s="71" t="s">
        <v>288</v>
      </c>
      <c r="H250" s="71" t="s">
        <v>464</v>
      </c>
      <c r="I250" s="72" t="s">
        <v>358</v>
      </c>
      <c r="J250" s="72" t="s">
        <v>38</v>
      </c>
      <c r="K250" s="73" t="s">
        <v>0</v>
      </c>
      <c r="L250" s="16"/>
      <c r="M250" s="16"/>
      <c r="N250" s="16"/>
      <c r="O250" s="16"/>
      <c r="P250" s="16"/>
      <c r="Q250" s="16"/>
      <c r="R250" s="16">
        <f>$B250</f>
        <v>247</v>
      </c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H250" s="16"/>
      <c r="AI250" s="16"/>
      <c r="AJ250" s="16"/>
      <c r="AK250" s="16"/>
      <c r="AL250" s="16"/>
      <c r="AM250" s="16"/>
      <c r="AN250" s="16">
        <f>$D250</f>
        <v>163</v>
      </c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D250"/>
    </row>
    <row r="251" spans="1:56" ht="15.9" customHeight="1" x14ac:dyDescent="0.3">
      <c r="A251" s="57">
        <v>120</v>
      </c>
      <c r="B251" s="57">
        <v>248</v>
      </c>
      <c r="C251" s="57">
        <v>91</v>
      </c>
      <c r="D251" s="57">
        <v>164</v>
      </c>
      <c r="E251" s="55"/>
      <c r="F251" s="70">
        <v>3.4652777777777775E-2</v>
      </c>
      <c r="G251" s="71" t="s">
        <v>540</v>
      </c>
      <c r="H251" s="71" t="s">
        <v>198</v>
      </c>
      <c r="I251" s="72" t="s">
        <v>358</v>
      </c>
      <c r="J251" s="72" t="s">
        <v>38</v>
      </c>
      <c r="K251" s="73" t="s">
        <v>0</v>
      </c>
      <c r="L251" s="16"/>
      <c r="M251" s="16"/>
      <c r="N251" s="16"/>
      <c r="O251" s="16"/>
      <c r="P251" s="16"/>
      <c r="Q251" s="16"/>
      <c r="R251" s="16">
        <f>$B251</f>
        <v>248</v>
      </c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H251" s="16"/>
      <c r="AI251" s="16"/>
      <c r="AJ251" s="16"/>
      <c r="AK251" s="16"/>
      <c r="AL251" s="16"/>
      <c r="AM251" s="16"/>
      <c r="AN251" s="16">
        <f>$D251</f>
        <v>164</v>
      </c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D251"/>
    </row>
    <row r="252" spans="1:56" ht="15.9" customHeight="1" x14ac:dyDescent="0.3">
      <c r="A252" s="57">
        <v>327</v>
      </c>
      <c r="B252" s="57">
        <v>249</v>
      </c>
      <c r="C252" s="57">
        <v>58</v>
      </c>
      <c r="D252" s="57">
        <v>165</v>
      </c>
      <c r="E252" s="57"/>
      <c r="F252" s="70">
        <v>3.471064814814815E-2</v>
      </c>
      <c r="G252" s="71" t="s">
        <v>292</v>
      </c>
      <c r="H252" s="71" t="s">
        <v>432</v>
      </c>
      <c r="I252" s="72" t="s">
        <v>372</v>
      </c>
      <c r="J252" s="72" t="s">
        <v>39</v>
      </c>
      <c r="K252" s="72" t="s">
        <v>0</v>
      </c>
      <c r="L252" s="16"/>
      <c r="M252" s="16"/>
      <c r="N252" s="16"/>
      <c r="O252" s="16"/>
      <c r="P252" s="16"/>
      <c r="Q252" s="16"/>
      <c r="R252" s="16"/>
      <c r="S252" s="16">
        <f>$B252</f>
        <v>249</v>
      </c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H252" s="16"/>
      <c r="AI252" s="16"/>
      <c r="AJ252" s="16"/>
      <c r="AK252" s="16"/>
      <c r="AL252" s="16"/>
      <c r="AM252" s="16"/>
      <c r="AN252" s="16"/>
      <c r="AO252" s="16">
        <f>$D252</f>
        <v>165</v>
      </c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D252"/>
    </row>
    <row r="253" spans="1:56" ht="15.9" customHeight="1" x14ac:dyDescent="0.3">
      <c r="A253" s="57">
        <v>478</v>
      </c>
      <c r="B253" s="57">
        <v>250</v>
      </c>
      <c r="C253" s="57">
        <v>92</v>
      </c>
      <c r="D253" s="57">
        <v>166</v>
      </c>
      <c r="E253" s="57"/>
      <c r="F253" s="70">
        <v>3.4861111111111114E-2</v>
      </c>
      <c r="G253" s="71" t="s">
        <v>313</v>
      </c>
      <c r="H253" s="71" t="s">
        <v>409</v>
      </c>
      <c r="I253" s="72" t="s">
        <v>358</v>
      </c>
      <c r="J253" s="72" t="s">
        <v>24</v>
      </c>
      <c r="K253" s="72" t="s">
        <v>0</v>
      </c>
      <c r="L253" s="16"/>
      <c r="M253" s="16"/>
      <c r="N253" s="16"/>
      <c r="O253" s="16"/>
      <c r="P253" s="16"/>
      <c r="Q253" s="16"/>
      <c r="R253" s="16"/>
      <c r="S253" s="16"/>
      <c r="T253" s="16">
        <f>$B253</f>
        <v>250</v>
      </c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H253" s="16"/>
      <c r="AI253" s="16"/>
      <c r="AJ253" s="16"/>
      <c r="AK253" s="16"/>
      <c r="AL253" s="16"/>
      <c r="AM253" s="16"/>
      <c r="AN253" s="16"/>
      <c r="AO253" s="16"/>
      <c r="AP253" s="16">
        <f>$D253</f>
        <v>166</v>
      </c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D253"/>
    </row>
    <row r="254" spans="1:56" ht="15.9" customHeight="1" x14ac:dyDescent="0.3">
      <c r="A254" s="57">
        <v>328</v>
      </c>
      <c r="B254" s="57">
        <v>251</v>
      </c>
      <c r="C254" s="57"/>
      <c r="D254" s="57"/>
      <c r="E254" s="57"/>
      <c r="F254" s="70">
        <v>3.4884259259259261E-2</v>
      </c>
      <c r="G254" s="71" t="s">
        <v>628</v>
      </c>
      <c r="H254" s="71" t="s">
        <v>119</v>
      </c>
      <c r="I254" s="72" t="s">
        <v>74</v>
      </c>
      <c r="J254" s="72" t="s">
        <v>39</v>
      </c>
      <c r="K254" s="72" t="s">
        <v>0</v>
      </c>
      <c r="L254" s="16"/>
      <c r="M254" s="16"/>
      <c r="N254" s="16"/>
      <c r="O254" s="16"/>
      <c r="P254" s="16"/>
      <c r="Q254" s="16"/>
      <c r="R254" s="16"/>
      <c r="S254" s="16">
        <f>$B254</f>
        <v>251</v>
      </c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D254"/>
    </row>
    <row r="255" spans="1:56" ht="15.9" customHeight="1" x14ac:dyDescent="0.3">
      <c r="A255" s="57">
        <v>329</v>
      </c>
      <c r="B255" s="57">
        <v>252</v>
      </c>
      <c r="C255" s="57"/>
      <c r="D255" s="57"/>
      <c r="E255" s="57"/>
      <c r="F255" s="70">
        <v>3.4918981481481481E-2</v>
      </c>
      <c r="G255" s="71" t="s">
        <v>629</v>
      </c>
      <c r="H255" s="71" t="s">
        <v>279</v>
      </c>
      <c r="I255" s="72" t="s">
        <v>74</v>
      </c>
      <c r="J255" s="72" t="s">
        <v>27</v>
      </c>
      <c r="K255" s="72" t="s">
        <v>0</v>
      </c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>
        <f>$B255</f>
        <v>252</v>
      </c>
      <c r="AA255" s="16"/>
      <c r="AB255" s="16"/>
      <c r="AC255" s="16"/>
      <c r="AD255" s="16"/>
      <c r="AE255" s="16"/>
      <c r="AF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D255"/>
    </row>
    <row r="256" spans="1:56" ht="15.9" customHeight="1" x14ac:dyDescent="0.3">
      <c r="A256" s="57">
        <v>121</v>
      </c>
      <c r="B256" s="57">
        <v>253</v>
      </c>
      <c r="C256" s="57"/>
      <c r="D256" s="57"/>
      <c r="E256" s="55"/>
      <c r="F256" s="70">
        <v>3.4976851851851849E-2</v>
      </c>
      <c r="G256" s="71" t="s">
        <v>300</v>
      </c>
      <c r="H256" s="71" t="s">
        <v>541</v>
      </c>
      <c r="I256" s="72" t="s">
        <v>74</v>
      </c>
      <c r="J256" s="72" t="s">
        <v>38</v>
      </c>
      <c r="K256" s="72" t="s">
        <v>0</v>
      </c>
      <c r="L256" s="16"/>
      <c r="M256" s="16"/>
      <c r="N256" s="16"/>
      <c r="O256" s="16"/>
      <c r="P256" s="16"/>
      <c r="Q256" s="16"/>
      <c r="R256" s="16">
        <f>$B256</f>
        <v>253</v>
      </c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D256"/>
    </row>
    <row r="257" spans="1:56" ht="15.9" customHeight="1" x14ac:dyDescent="0.3">
      <c r="A257" s="57">
        <v>123</v>
      </c>
      <c r="B257" s="57">
        <v>254</v>
      </c>
      <c r="C257" s="57">
        <v>93</v>
      </c>
      <c r="D257" s="57">
        <v>167</v>
      </c>
      <c r="E257" s="55"/>
      <c r="F257" s="70">
        <v>3.4999999999999996E-2</v>
      </c>
      <c r="G257" s="71" t="s">
        <v>270</v>
      </c>
      <c r="H257" s="71" t="s">
        <v>497</v>
      </c>
      <c r="I257" s="72" t="s">
        <v>358</v>
      </c>
      <c r="J257" s="74" t="s">
        <v>38</v>
      </c>
      <c r="K257" s="72" t="s">
        <v>0</v>
      </c>
      <c r="L257" s="16"/>
      <c r="M257" s="16"/>
      <c r="N257" s="16"/>
      <c r="O257" s="16"/>
      <c r="P257" s="16"/>
      <c r="Q257" s="16"/>
      <c r="R257" s="16">
        <f>$B257</f>
        <v>254</v>
      </c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H257" s="16"/>
      <c r="AI257" s="16"/>
      <c r="AJ257" s="16"/>
      <c r="AK257" s="16"/>
      <c r="AL257" s="16"/>
      <c r="AM257" s="16"/>
      <c r="AN257" s="16">
        <f>$D257</f>
        <v>167</v>
      </c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D257"/>
    </row>
    <row r="258" spans="1:56" ht="15.9" customHeight="1" x14ac:dyDescent="0.3">
      <c r="A258" s="57">
        <v>330</v>
      </c>
      <c r="B258" s="57">
        <v>255</v>
      </c>
      <c r="C258" s="57"/>
      <c r="D258" s="57"/>
      <c r="E258" s="57"/>
      <c r="F258" s="70">
        <v>3.5011574074074077E-2</v>
      </c>
      <c r="G258" s="71" t="s">
        <v>630</v>
      </c>
      <c r="H258" s="71" t="s">
        <v>631</v>
      </c>
      <c r="I258" s="73" t="s">
        <v>74</v>
      </c>
      <c r="J258" s="72" t="s">
        <v>37</v>
      </c>
      <c r="K258" s="72" t="s">
        <v>0</v>
      </c>
      <c r="L258" s="16"/>
      <c r="M258" s="16">
        <f>$B258</f>
        <v>255</v>
      </c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D258"/>
    </row>
    <row r="259" spans="1:56" ht="15.9" customHeight="1" x14ac:dyDescent="0.3">
      <c r="A259" s="57">
        <v>331</v>
      </c>
      <c r="B259" s="57">
        <v>256</v>
      </c>
      <c r="C259" s="57">
        <v>59</v>
      </c>
      <c r="D259" s="57">
        <v>168</v>
      </c>
      <c r="E259" s="57"/>
      <c r="F259" s="70">
        <v>3.5081018518518518E-2</v>
      </c>
      <c r="G259" s="71" t="s">
        <v>201</v>
      </c>
      <c r="H259" s="71" t="s">
        <v>632</v>
      </c>
      <c r="I259" s="72" t="s">
        <v>372</v>
      </c>
      <c r="J259" s="72" t="s">
        <v>27</v>
      </c>
      <c r="K259" s="72" t="s">
        <v>0</v>
      </c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>
        <f>$B259</f>
        <v>256</v>
      </c>
      <c r="AA259" s="16"/>
      <c r="AB259" s="16"/>
      <c r="AC259" s="16"/>
      <c r="AD259" s="16"/>
      <c r="AE259" s="16"/>
      <c r="AF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>
        <f>$D259</f>
        <v>168</v>
      </c>
      <c r="AW259" s="16"/>
      <c r="AX259" s="16"/>
      <c r="AY259" s="16"/>
      <c r="AZ259" s="16"/>
      <c r="BA259" s="16"/>
      <c r="BB259" s="16"/>
      <c r="BD259"/>
    </row>
    <row r="260" spans="1:56" ht="15.9" customHeight="1" x14ac:dyDescent="0.3">
      <c r="A260" s="57">
        <v>482</v>
      </c>
      <c r="B260" s="57">
        <v>257</v>
      </c>
      <c r="C260" s="57">
        <v>15</v>
      </c>
      <c r="D260" s="57">
        <v>169</v>
      </c>
      <c r="E260" s="57"/>
      <c r="F260" s="70">
        <v>3.5138888888888893E-2</v>
      </c>
      <c r="G260" s="71" t="s">
        <v>277</v>
      </c>
      <c r="H260" s="71" t="s">
        <v>686</v>
      </c>
      <c r="I260" s="72" t="s">
        <v>401</v>
      </c>
      <c r="J260" s="72" t="s">
        <v>25</v>
      </c>
      <c r="K260" s="72" t="s">
        <v>0</v>
      </c>
      <c r="L260" s="16"/>
      <c r="M260" s="16"/>
      <c r="N260" s="16"/>
      <c r="O260" s="16"/>
      <c r="P260" s="16"/>
      <c r="Q260" s="16"/>
      <c r="R260" s="16"/>
      <c r="S260" s="16"/>
      <c r="T260" s="16"/>
      <c r="U260" s="16">
        <f>$B260</f>
        <v>257</v>
      </c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>
        <f>$D260</f>
        <v>169</v>
      </c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D260"/>
    </row>
    <row r="261" spans="1:56" ht="15.9" customHeight="1" x14ac:dyDescent="0.3">
      <c r="A261" s="57">
        <v>124</v>
      </c>
      <c r="B261" s="57">
        <v>258</v>
      </c>
      <c r="C261" s="57">
        <v>94</v>
      </c>
      <c r="D261" s="57">
        <v>170</v>
      </c>
      <c r="E261" s="55"/>
      <c r="F261" s="70">
        <v>3.515046296296296E-2</v>
      </c>
      <c r="G261" s="71" t="s">
        <v>542</v>
      </c>
      <c r="H261" s="71" t="s">
        <v>543</v>
      </c>
      <c r="I261" s="72" t="s">
        <v>358</v>
      </c>
      <c r="J261" s="72" t="s">
        <v>129</v>
      </c>
      <c r="K261" s="72" t="s">
        <v>0</v>
      </c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>
        <f>$B261</f>
        <v>258</v>
      </c>
      <c r="AF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>
        <f>$D261</f>
        <v>170</v>
      </c>
      <c r="BB261" s="16"/>
      <c r="BD261"/>
    </row>
    <row r="262" spans="1:56" ht="15.9" customHeight="1" x14ac:dyDescent="0.3">
      <c r="A262" s="57">
        <v>125</v>
      </c>
      <c r="B262" s="57">
        <v>259</v>
      </c>
      <c r="C262" s="57">
        <v>60</v>
      </c>
      <c r="D262" s="57">
        <v>171</v>
      </c>
      <c r="E262" s="55"/>
      <c r="F262" s="70">
        <v>3.516203703703704E-2</v>
      </c>
      <c r="G262" s="71" t="s">
        <v>279</v>
      </c>
      <c r="H262" s="71" t="s">
        <v>446</v>
      </c>
      <c r="I262" s="72" t="s">
        <v>372</v>
      </c>
      <c r="J262" s="72" t="s">
        <v>38</v>
      </c>
      <c r="K262" s="73" t="s">
        <v>0</v>
      </c>
      <c r="L262" s="16"/>
      <c r="M262" s="16"/>
      <c r="N262" s="16"/>
      <c r="O262" s="16"/>
      <c r="P262" s="16"/>
      <c r="Q262" s="16"/>
      <c r="R262" s="16">
        <f>$B262</f>
        <v>259</v>
      </c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H262" s="16"/>
      <c r="AI262" s="16"/>
      <c r="AJ262" s="16"/>
      <c r="AK262" s="16"/>
      <c r="AL262" s="16"/>
      <c r="AM262" s="16"/>
      <c r="AN262" s="16">
        <f>$D262</f>
        <v>171</v>
      </c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D262"/>
    </row>
    <row r="263" spans="1:56" ht="15.9" customHeight="1" x14ac:dyDescent="0.3">
      <c r="A263" s="57">
        <v>333</v>
      </c>
      <c r="B263" s="57">
        <v>260</v>
      </c>
      <c r="C263" s="57">
        <v>61</v>
      </c>
      <c r="D263" s="57">
        <v>172</v>
      </c>
      <c r="E263" s="57"/>
      <c r="F263" s="70">
        <v>3.5196759259259254E-2</v>
      </c>
      <c r="G263" s="71" t="s">
        <v>270</v>
      </c>
      <c r="H263" s="71" t="s">
        <v>633</v>
      </c>
      <c r="I263" s="73" t="s">
        <v>372</v>
      </c>
      <c r="J263" s="72" t="s">
        <v>37</v>
      </c>
      <c r="K263" s="72" t="s">
        <v>0</v>
      </c>
      <c r="L263" s="16"/>
      <c r="M263" s="16">
        <f>$B263</f>
        <v>260</v>
      </c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H263" s="16"/>
      <c r="AI263" s="16">
        <f>$D263</f>
        <v>172</v>
      </c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D263"/>
    </row>
    <row r="264" spans="1:56" ht="15.9" customHeight="1" x14ac:dyDescent="0.3">
      <c r="A264" s="57">
        <v>126</v>
      </c>
      <c r="B264" s="57">
        <v>261</v>
      </c>
      <c r="C264" s="57">
        <v>16</v>
      </c>
      <c r="D264" s="57">
        <v>173</v>
      </c>
      <c r="E264" s="55"/>
      <c r="F264" s="70">
        <v>3.5219907407407408E-2</v>
      </c>
      <c r="G264" s="71" t="s">
        <v>333</v>
      </c>
      <c r="H264" s="71" t="s">
        <v>420</v>
      </c>
      <c r="I264" s="72" t="s">
        <v>401</v>
      </c>
      <c r="J264" s="72" t="s">
        <v>28</v>
      </c>
      <c r="K264" s="73" t="s">
        <v>0</v>
      </c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>
        <f>$B264</f>
        <v>261</v>
      </c>
      <c r="AE264" s="16"/>
      <c r="AF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>
        <f>$D264</f>
        <v>173</v>
      </c>
      <c r="BA264" s="16"/>
      <c r="BB264" s="16"/>
      <c r="BD264"/>
    </row>
    <row r="265" spans="1:56" ht="15.9" customHeight="1" x14ac:dyDescent="0.3">
      <c r="A265" s="57">
        <v>127</v>
      </c>
      <c r="B265" s="57">
        <v>262</v>
      </c>
      <c r="C265" s="57">
        <v>17</v>
      </c>
      <c r="D265" s="57">
        <v>174</v>
      </c>
      <c r="E265" s="55"/>
      <c r="F265" s="70">
        <v>3.5243055555555555E-2</v>
      </c>
      <c r="G265" s="71" t="s">
        <v>411</v>
      </c>
      <c r="H265" s="71" t="s">
        <v>121</v>
      </c>
      <c r="I265" s="72" t="s">
        <v>401</v>
      </c>
      <c r="J265" s="72" t="s">
        <v>38</v>
      </c>
      <c r="K265" s="73" t="s">
        <v>0</v>
      </c>
      <c r="L265" s="16"/>
      <c r="M265" s="16"/>
      <c r="N265" s="16"/>
      <c r="O265" s="16"/>
      <c r="P265" s="16"/>
      <c r="Q265" s="16"/>
      <c r="R265" s="16">
        <f>$B265</f>
        <v>262</v>
      </c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H265" s="16"/>
      <c r="AI265" s="16"/>
      <c r="AJ265" s="16"/>
      <c r="AK265" s="16"/>
      <c r="AL265" s="16"/>
      <c r="AM265" s="16"/>
      <c r="AN265" s="16">
        <f>$D265</f>
        <v>174</v>
      </c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D265"/>
    </row>
    <row r="266" spans="1:56" ht="15.9" customHeight="1" x14ac:dyDescent="0.3">
      <c r="A266" s="57">
        <v>335</v>
      </c>
      <c r="B266" s="57">
        <v>263</v>
      </c>
      <c r="C266" s="57">
        <v>95</v>
      </c>
      <c r="D266" s="57">
        <v>175</v>
      </c>
      <c r="E266" s="57"/>
      <c r="F266" s="70">
        <v>3.532407407407407E-2</v>
      </c>
      <c r="G266" s="71" t="s">
        <v>294</v>
      </c>
      <c r="H266" s="71" t="s">
        <v>634</v>
      </c>
      <c r="I266" s="72" t="s">
        <v>358</v>
      </c>
      <c r="J266" s="72" t="s">
        <v>39</v>
      </c>
      <c r="K266" s="72" t="s">
        <v>0</v>
      </c>
      <c r="L266" s="16"/>
      <c r="M266" s="16"/>
      <c r="N266" s="16"/>
      <c r="O266" s="16"/>
      <c r="P266" s="16"/>
      <c r="Q266" s="16"/>
      <c r="R266" s="16"/>
      <c r="S266" s="16">
        <f>$B266</f>
        <v>263</v>
      </c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H266" s="16"/>
      <c r="AI266" s="16"/>
      <c r="AJ266" s="16"/>
      <c r="AK266" s="16"/>
      <c r="AL266" s="16"/>
      <c r="AM266" s="16"/>
      <c r="AN266" s="16"/>
      <c r="AO266" s="16">
        <f>$D266</f>
        <v>175</v>
      </c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D266"/>
    </row>
    <row r="267" spans="1:56" ht="15.9" customHeight="1" x14ac:dyDescent="0.3">
      <c r="A267" s="57">
        <v>129</v>
      </c>
      <c r="B267" s="57">
        <v>264</v>
      </c>
      <c r="C267" s="57">
        <v>62</v>
      </c>
      <c r="D267" s="57">
        <v>176</v>
      </c>
      <c r="E267" s="55"/>
      <c r="F267" s="70">
        <v>3.5381944444444445E-2</v>
      </c>
      <c r="G267" s="71" t="s">
        <v>277</v>
      </c>
      <c r="H267" s="71" t="s">
        <v>458</v>
      </c>
      <c r="I267" s="72" t="s">
        <v>372</v>
      </c>
      <c r="J267" s="72" t="s">
        <v>41</v>
      </c>
      <c r="K267" s="72" t="s">
        <v>0</v>
      </c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>
        <f>$B267</f>
        <v>264</v>
      </c>
      <c r="AB267" s="16"/>
      <c r="AC267" s="16"/>
      <c r="AD267" s="16"/>
      <c r="AE267" s="16"/>
      <c r="AF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>
        <f>$D267</f>
        <v>176</v>
      </c>
      <c r="AX267" s="16"/>
      <c r="AY267" s="16"/>
      <c r="AZ267" s="16"/>
      <c r="BA267" s="16"/>
      <c r="BB267" s="16"/>
      <c r="BD267"/>
    </row>
    <row r="268" spans="1:56" ht="15.9" customHeight="1" x14ac:dyDescent="0.3">
      <c r="A268" s="57">
        <v>130</v>
      </c>
      <c r="B268" s="57">
        <v>265</v>
      </c>
      <c r="C268" s="57">
        <v>18</v>
      </c>
      <c r="D268" s="57">
        <v>177</v>
      </c>
      <c r="E268" s="55"/>
      <c r="F268" s="70">
        <v>3.5393518518518519E-2</v>
      </c>
      <c r="G268" s="71" t="s">
        <v>114</v>
      </c>
      <c r="H268" s="71" t="s">
        <v>179</v>
      </c>
      <c r="I268" s="72" t="s">
        <v>401</v>
      </c>
      <c r="J268" s="72" t="s">
        <v>26</v>
      </c>
      <c r="K268" s="72" t="s">
        <v>0</v>
      </c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>
        <f>$B268</f>
        <v>265</v>
      </c>
      <c r="Z268" s="16"/>
      <c r="AA268" s="16"/>
      <c r="AB268" s="16"/>
      <c r="AC268" s="16"/>
      <c r="AD268" s="16"/>
      <c r="AE268" s="16"/>
      <c r="AF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>
        <f>$D268</f>
        <v>177</v>
      </c>
      <c r="AV268" s="16"/>
      <c r="AW268" s="16"/>
      <c r="AX268" s="16"/>
      <c r="AY268" s="16"/>
      <c r="AZ268" s="16"/>
      <c r="BA268" s="16"/>
      <c r="BB268" s="16"/>
      <c r="BD268"/>
    </row>
    <row r="269" spans="1:56" ht="15.9" customHeight="1" x14ac:dyDescent="0.3">
      <c r="A269" s="57">
        <v>337</v>
      </c>
      <c r="B269" s="57">
        <v>266</v>
      </c>
      <c r="C269" s="57">
        <v>63</v>
      </c>
      <c r="D269" s="57">
        <v>178</v>
      </c>
      <c r="E269" s="57"/>
      <c r="F269" s="70">
        <v>3.5474537037037041E-2</v>
      </c>
      <c r="G269" s="71" t="s">
        <v>635</v>
      </c>
      <c r="H269" s="71" t="s">
        <v>636</v>
      </c>
      <c r="I269" s="72" t="s">
        <v>372</v>
      </c>
      <c r="J269" s="72" t="s">
        <v>39</v>
      </c>
      <c r="K269" s="72" t="s">
        <v>0</v>
      </c>
      <c r="L269" s="16"/>
      <c r="M269" s="16"/>
      <c r="N269" s="16"/>
      <c r="O269" s="16"/>
      <c r="P269" s="16"/>
      <c r="Q269" s="16"/>
      <c r="R269" s="16"/>
      <c r="S269" s="16">
        <f>$B269</f>
        <v>266</v>
      </c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H269" s="16"/>
      <c r="AI269" s="16"/>
      <c r="AJ269" s="16"/>
      <c r="AK269" s="16"/>
      <c r="AL269" s="16"/>
      <c r="AM269" s="16"/>
      <c r="AN269" s="16"/>
      <c r="AO269" s="16">
        <f>$D269</f>
        <v>178</v>
      </c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D269"/>
    </row>
    <row r="270" spans="1:56" ht="15.9" customHeight="1" x14ac:dyDescent="0.3">
      <c r="A270" s="57">
        <v>131</v>
      </c>
      <c r="B270" s="57">
        <v>267</v>
      </c>
      <c r="C270" s="57">
        <v>96</v>
      </c>
      <c r="D270" s="57">
        <v>179</v>
      </c>
      <c r="E270" s="55"/>
      <c r="F270" s="70">
        <v>3.5624999999999997E-2</v>
      </c>
      <c r="G270" s="71" t="s">
        <v>337</v>
      </c>
      <c r="H270" s="71" t="s">
        <v>457</v>
      </c>
      <c r="I270" s="72" t="s">
        <v>358</v>
      </c>
      <c r="J270" s="72" t="s">
        <v>38</v>
      </c>
      <c r="K270" s="73" t="s">
        <v>0</v>
      </c>
      <c r="L270" s="16"/>
      <c r="M270" s="16"/>
      <c r="N270" s="16"/>
      <c r="O270" s="16"/>
      <c r="P270" s="16"/>
      <c r="Q270" s="16"/>
      <c r="R270" s="16">
        <f>$B270</f>
        <v>267</v>
      </c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H270" s="16"/>
      <c r="AI270" s="16"/>
      <c r="AJ270" s="16"/>
      <c r="AK270" s="16"/>
      <c r="AL270" s="16"/>
      <c r="AM270" s="16"/>
      <c r="AN270" s="16">
        <f>$D270</f>
        <v>179</v>
      </c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D270"/>
    </row>
    <row r="271" spans="1:56" ht="15.9" customHeight="1" x14ac:dyDescent="0.3">
      <c r="A271" s="57">
        <v>344</v>
      </c>
      <c r="B271" s="57">
        <v>268</v>
      </c>
      <c r="C271" s="57">
        <v>64</v>
      </c>
      <c r="D271" s="57">
        <v>180</v>
      </c>
      <c r="E271" s="57"/>
      <c r="F271" s="70">
        <v>3.5648148148148151E-2</v>
      </c>
      <c r="G271" s="71" t="s">
        <v>338</v>
      </c>
      <c r="H271" s="71" t="s">
        <v>445</v>
      </c>
      <c r="I271" s="72" t="s">
        <v>372</v>
      </c>
      <c r="J271" s="72" t="s">
        <v>39</v>
      </c>
      <c r="K271" s="72" t="s">
        <v>0</v>
      </c>
      <c r="L271" s="16"/>
      <c r="M271" s="16"/>
      <c r="N271" s="16"/>
      <c r="O271" s="16"/>
      <c r="P271" s="16"/>
      <c r="Q271" s="16"/>
      <c r="R271" s="16"/>
      <c r="S271" s="16">
        <f>$B271</f>
        <v>268</v>
      </c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H271" s="16"/>
      <c r="AI271" s="16"/>
      <c r="AJ271" s="16"/>
      <c r="AK271" s="16"/>
      <c r="AL271" s="16"/>
      <c r="AM271" s="16"/>
      <c r="AN271" s="16"/>
      <c r="AO271" s="16">
        <f>$D271</f>
        <v>180</v>
      </c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D271"/>
    </row>
    <row r="272" spans="1:56" ht="15.9" customHeight="1" x14ac:dyDescent="0.3">
      <c r="A272" s="57">
        <v>484</v>
      </c>
      <c r="B272" s="57">
        <v>269</v>
      </c>
      <c r="C272" s="57">
        <v>65</v>
      </c>
      <c r="D272" s="57">
        <v>181</v>
      </c>
      <c r="E272" s="57"/>
      <c r="F272" s="70">
        <v>3.5706018518518519E-2</v>
      </c>
      <c r="G272" s="71" t="s">
        <v>291</v>
      </c>
      <c r="H272" s="71" t="s">
        <v>491</v>
      </c>
      <c r="I272" s="72" t="s">
        <v>372</v>
      </c>
      <c r="J272" s="72" t="s">
        <v>23</v>
      </c>
      <c r="K272" s="72" t="s">
        <v>0</v>
      </c>
      <c r="L272" s="16"/>
      <c r="M272" s="16"/>
      <c r="N272" s="16">
        <f>$B272</f>
        <v>269</v>
      </c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H272" s="16"/>
      <c r="AI272" s="16"/>
      <c r="AJ272" s="16">
        <f>$D272</f>
        <v>181</v>
      </c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D272"/>
    </row>
    <row r="273" spans="1:56" ht="15.9" customHeight="1" x14ac:dyDescent="0.3">
      <c r="A273" s="57">
        <v>348</v>
      </c>
      <c r="B273" s="57">
        <v>270</v>
      </c>
      <c r="C273" s="57">
        <v>97</v>
      </c>
      <c r="D273" s="57">
        <v>182</v>
      </c>
      <c r="E273" s="57"/>
      <c r="F273" s="70">
        <v>3.5717592592592592E-2</v>
      </c>
      <c r="G273" s="71" t="s">
        <v>307</v>
      </c>
      <c r="H273" s="71" t="s">
        <v>637</v>
      </c>
      <c r="I273" s="72" t="s">
        <v>358</v>
      </c>
      <c r="J273" s="72" t="s">
        <v>83</v>
      </c>
      <c r="K273" s="72" t="s">
        <v>0</v>
      </c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>
        <f>$B273</f>
        <v>270</v>
      </c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>
        <f>$D273</f>
        <v>182</v>
      </c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D273"/>
    </row>
    <row r="274" spans="1:56" ht="15.9" customHeight="1" x14ac:dyDescent="0.3">
      <c r="A274" s="57">
        <v>132</v>
      </c>
      <c r="B274" s="57">
        <v>271</v>
      </c>
      <c r="C274" s="57">
        <v>98</v>
      </c>
      <c r="D274" s="57">
        <v>183</v>
      </c>
      <c r="E274" s="51"/>
      <c r="F274" s="70">
        <v>3.5729166666666666E-2</v>
      </c>
      <c r="G274" s="71" t="s">
        <v>313</v>
      </c>
      <c r="H274" s="71" t="s">
        <v>119</v>
      </c>
      <c r="I274" s="72" t="s">
        <v>358</v>
      </c>
      <c r="J274" s="74" t="s">
        <v>38</v>
      </c>
      <c r="K274" s="72" t="s">
        <v>0</v>
      </c>
      <c r="L274" s="16"/>
      <c r="M274" s="16"/>
      <c r="N274" s="16"/>
      <c r="O274" s="16"/>
      <c r="P274" s="16"/>
      <c r="Q274" s="16"/>
      <c r="R274" s="16">
        <f>$B274</f>
        <v>271</v>
      </c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H274" s="16"/>
      <c r="AI274" s="16"/>
      <c r="AJ274" s="16"/>
      <c r="AK274" s="16"/>
      <c r="AL274" s="16"/>
      <c r="AM274" s="16"/>
      <c r="AN274" s="16">
        <f>$D274</f>
        <v>183</v>
      </c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D274"/>
    </row>
    <row r="275" spans="1:56" ht="15.9" customHeight="1" x14ac:dyDescent="0.3">
      <c r="A275" s="57">
        <v>349</v>
      </c>
      <c r="B275" s="57">
        <v>271</v>
      </c>
      <c r="C275" s="57">
        <v>19</v>
      </c>
      <c r="D275" s="57">
        <v>183</v>
      </c>
      <c r="E275" s="57"/>
      <c r="F275" s="70">
        <v>3.5729166666666666E-2</v>
      </c>
      <c r="G275" s="71" t="s">
        <v>338</v>
      </c>
      <c r="H275" s="71" t="s">
        <v>638</v>
      </c>
      <c r="I275" s="72" t="s">
        <v>401</v>
      </c>
      <c r="J275" s="72" t="s">
        <v>39</v>
      </c>
      <c r="K275" s="72" t="s">
        <v>0</v>
      </c>
      <c r="L275" s="16"/>
      <c r="M275" s="16"/>
      <c r="N275" s="16"/>
      <c r="O275" s="16"/>
      <c r="P275" s="16"/>
      <c r="Q275" s="16"/>
      <c r="R275" s="16"/>
      <c r="S275" s="16">
        <f>$B275</f>
        <v>271</v>
      </c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H275" s="16"/>
      <c r="AI275" s="16"/>
      <c r="AJ275" s="16"/>
      <c r="AK275" s="16"/>
      <c r="AL275" s="16"/>
      <c r="AM275" s="16"/>
      <c r="AN275" s="16"/>
      <c r="AO275" s="16">
        <f>$D275</f>
        <v>183</v>
      </c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D275"/>
    </row>
    <row r="276" spans="1:56" ht="15.9" customHeight="1" x14ac:dyDescent="0.3">
      <c r="A276" s="57">
        <v>133</v>
      </c>
      <c r="B276" s="57">
        <v>273</v>
      </c>
      <c r="C276" s="57"/>
      <c r="D276" s="57"/>
      <c r="E276" s="55"/>
      <c r="F276" s="70">
        <v>3.5810185185185188E-2</v>
      </c>
      <c r="G276" s="71" t="s">
        <v>292</v>
      </c>
      <c r="H276" s="71" t="s">
        <v>544</v>
      </c>
      <c r="I276" s="72" t="s">
        <v>74</v>
      </c>
      <c r="J276" s="72" t="s">
        <v>38</v>
      </c>
      <c r="K276" s="72" t="s">
        <v>0</v>
      </c>
      <c r="L276" s="16"/>
      <c r="M276" s="16"/>
      <c r="N276" s="16"/>
      <c r="O276" s="16"/>
      <c r="P276" s="16"/>
      <c r="Q276" s="16"/>
      <c r="R276" s="16">
        <f>$B276</f>
        <v>273</v>
      </c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D276"/>
    </row>
    <row r="277" spans="1:56" ht="15.9" customHeight="1" x14ac:dyDescent="0.3">
      <c r="A277" s="57">
        <v>350</v>
      </c>
      <c r="B277" s="57">
        <v>274</v>
      </c>
      <c r="C277" s="57">
        <v>66</v>
      </c>
      <c r="D277" s="57">
        <v>185</v>
      </c>
      <c r="E277" s="57"/>
      <c r="F277" s="70">
        <v>3.5821759259259262E-2</v>
      </c>
      <c r="G277" s="71" t="s">
        <v>335</v>
      </c>
      <c r="H277" s="71" t="s">
        <v>639</v>
      </c>
      <c r="I277" s="72" t="s">
        <v>372</v>
      </c>
      <c r="J277" s="72" t="s">
        <v>37</v>
      </c>
      <c r="K277" s="72" t="s">
        <v>0</v>
      </c>
      <c r="L277" s="16"/>
      <c r="M277" s="16">
        <f>$B277</f>
        <v>274</v>
      </c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H277" s="16"/>
      <c r="AI277" s="16">
        <f>$D277</f>
        <v>185</v>
      </c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D277"/>
    </row>
    <row r="278" spans="1:56" ht="15.9" customHeight="1" x14ac:dyDescent="0.3">
      <c r="A278" s="57">
        <v>134</v>
      </c>
      <c r="B278" s="57">
        <v>275</v>
      </c>
      <c r="C278" s="57">
        <v>67</v>
      </c>
      <c r="D278" s="57">
        <v>186</v>
      </c>
      <c r="E278" s="55"/>
      <c r="F278" s="70">
        <v>3.5914351851851857E-2</v>
      </c>
      <c r="G278" s="71" t="s">
        <v>306</v>
      </c>
      <c r="H278" s="71" t="s">
        <v>449</v>
      </c>
      <c r="I278" s="72" t="s">
        <v>372</v>
      </c>
      <c r="J278" s="72" t="s">
        <v>26</v>
      </c>
      <c r="K278" s="72" t="s">
        <v>0</v>
      </c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>
        <f>$B278</f>
        <v>275</v>
      </c>
      <c r="Z278" s="16"/>
      <c r="AA278" s="16"/>
      <c r="AB278" s="16"/>
      <c r="AC278" s="16"/>
      <c r="AD278" s="16"/>
      <c r="AE278" s="16"/>
      <c r="AF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>
        <f>$D278</f>
        <v>186</v>
      </c>
      <c r="AV278" s="16"/>
      <c r="AW278" s="16"/>
      <c r="AX278" s="16"/>
      <c r="AY278" s="16"/>
      <c r="AZ278" s="16"/>
      <c r="BA278" s="16"/>
      <c r="BB278" s="16"/>
      <c r="BD278"/>
    </row>
    <row r="279" spans="1:56" ht="15.9" customHeight="1" x14ac:dyDescent="0.3">
      <c r="A279" s="57">
        <v>351</v>
      </c>
      <c r="B279" s="57">
        <v>276</v>
      </c>
      <c r="C279" s="57">
        <v>68</v>
      </c>
      <c r="D279" s="57">
        <v>187</v>
      </c>
      <c r="E279" s="57"/>
      <c r="F279" s="70">
        <v>3.5972222222222218E-2</v>
      </c>
      <c r="G279" s="71" t="s">
        <v>270</v>
      </c>
      <c r="H279" s="71" t="s">
        <v>167</v>
      </c>
      <c r="I279" s="72" t="s">
        <v>372</v>
      </c>
      <c r="J279" s="74" t="s">
        <v>77</v>
      </c>
      <c r="K279" s="72" t="s">
        <v>0</v>
      </c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>
        <f>$B279</f>
        <v>276</v>
      </c>
      <c r="X279" s="16"/>
      <c r="Y279" s="16"/>
      <c r="Z279" s="16"/>
      <c r="AA279" s="16"/>
      <c r="AB279" s="16"/>
      <c r="AC279" s="16"/>
      <c r="AD279" s="16"/>
      <c r="AE279" s="16"/>
      <c r="AF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>
        <f>$D279</f>
        <v>187</v>
      </c>
      <c r="AT279" s="16"/>
      <c r="AU279" s="16"/>
      <c r="AV279" s="16"/>
      <c r="AW279" s="16"/>
      <c r="AX279" s="16"/>
      <c r="AY279" s="16"/>
      <c r="AZ279" s="16"/>
      <c r="BA279" s="16"/>
      <c r="BB279" s="16"/>
      <c r="BD279"/>
    </row>
    <row r="280" spans="1:56" ht="15.9" customHeight="1" x14ac:dyDescent="0.3">
      <c r="A280" s="57">
        <v>485</v>
      </c>
      <c r="B280" s="57">
        <v>277</v>
      </c>
      <c r="C280" s="57">
        <v>99</v>
      </c>
      <c r="D280" s="57">
        <v>188</v>
      </c>
      <c r="E280" s="57"/>
      <c r="F280" s="70">
        <v>3.5983796296296298E-2</v>
      </c>
      <c r="G280" s="71" t="s">
        <v>285</v>
      </c>
      <c r="H280" s="71" t="s">
        <v>134</v>
      </c>
      <c r="I280" s="73" t="s">
        <v>358</v>
      </c>
      <c r="J280" s="72" t="s">
        <v>66</v>
      </c>
      <c r="K280" s="72" t="s">
        <v>0</v>
      </c>
      <c r="L280" s="16"/>
      <c r="M280" s="16"/>
      <c r="N280" s="16"/>
      <c r="O280" s="16"/>
      <c r="P280" s="16"/>
      <c r="Q280" s="16">
        <f>$B280</f>
        <v>277</v>
      </c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H280" s="16"/>
      <c r="AI280" s="16"/>
      <c r="AJ280" s="16"/>
      <c r="AK280" s="16"/>
      <c r="AL280" s="16"/>
      <c r="AM280" s="16">
        <f>$D280</f>
        <v>188</v>
      </c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D280"/>
    </row>
    <row r="281" spans="1:56" ht="15.9" customHeight="1" x14ac:dyDescent="0.3">
      <c r="A281" s="57">
        <v>135</v>
      </c>
      <c r="B281" s="57">
        <v>278</v>
      </c>
      <c r="C281" s="57">
        <v>69</v>
      </c>
      <c r="D281" s="57">
        <v>189</v>
      </c>
      <c r="E281" s="55"/>
      <c r="F281" s="70">
        <v>3.5995370370370372E-2</v>
      </c>
      <c r="G281" s="71" t="s">
        <v>304</v>
      </c>
      <c r="H281" s="71" t="s">
        <v>545</v>
      </c>
      <c r="I281" s="72" t="s">
        <v>372</v>
      </c>
      <c r="J281" s="72" t="s">
        <v>38</v>
      </c>
      <c r="K281" s="73" t="s">
        <v>0</v>
      </c>
      <c r="L281" s="16"/>
      <c r="M281" s="16"/>
      <c r="N281" s="16"/>
      <c r="O281" s="16"/>
      <c r="P281" s="16"/>
      <c r="Q281" s="16"/>
      <c r="R281" s="16">
        <f>$B281</f>
        <v>278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H281" s="16"/>
      <c r="AI281" s="16"/>
      <c r="AJ281" s="16"/>
      <c r="AK281" s="16"/>
      <c r="AL281" s="16"/>
      <c r="AM281" s="16"/>
      <c r="AN281" s="16">
        <f>$D281</f>
        <v>189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D281"/>
    </row>
    <row r="282" spans="1:56" ht="15.9" customHeight="1" x14ac:dyDescent="0.3">
      <c r="A282" s="57">
        <v>136</v>
      </c>
      <c r="B282" s="57">
        <v>279</v>
      </c>
      <c r="C282" s="57">
        <v>70</v>
      </c>
      <c r="D282" s="57">
        <v>190</v>
      </c>
      <c r="E282" s="55"/>
      <c r="F282" s="70">
        <v>3.6041666666666666E-2</v>
      </c>
      <c r="G282" s="71" t="s">
        <v>286</v>
      </c>
      <c r="H282" s="71" t="s">
        <v>393</v>
      </c>
      <c r="I282" s="72" t="s">
        <v>372</v>
      </c>
      <c r="J282" s="72" t="s">
        <v>38</v>
      </c>
      <c r="K282" s="73" t="s">
        <v>0</v>
      </c>
      <c r="L282" s="16"/>
      <c r="M282" s="16"/>
      <c r="N282" s="16"/>
      <c r="O282" s="16"/>
      <c r="P282" s="16"/>
      <c r="Q282" s="16"/>
      <c r="R282" s="16">
        <f>$B282</f>
        <v>279</v>
      </c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H282" s="16"/>
      <c r="AI282" s="16"/>
      <c r="AJ282" s="16"/>
      <c r="AK282" s="16"/>
      <c r="AL282" s="16"/>
      <c r="AM282" s="16"/>
      <c r="AN282" s="16">
        <f>$D282</f>
        <v>190</v>
      </c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D282"/>
    </row>
    <row r="283" spans="1:56" ht="15.9" customHeight="1" x14ac:dyDescent="0.3">
      <c r="A283" s="57">
        <v>137</v>
      </c>
      <c r="B283" s="57">
        <v>280</v>
      </c>
      <c r="C283" s="57">
        <v>71</v>
      </c>
      <c r="D283" s="57">
        <v>191</v>
      </c>
      <c r="E283" s="55"/>
      <c r="F283" s="70">
        <v>3.6168981481481483E-2</v>
      </c>
      <c r="G283" s="71" t="s">
        <v>406</v>
      </c>
      <c r="H283" s="71" t="s">
        <v>209</v>
      </c>
      <c r="I283" s="72" t="s">
        <v>372</v>
      </c>
      <c r="J283" s="72" t="s">
        <v>38</v>
      </c>
      <c r="K283" s="73" t="s">
        <v>0</v>
      </c>
      <c r="L283" s="16"/>
      <c r="M283" s="16"/>
      <c r="N283" s="16"/>
      <c r="O283" s="16"/>
      <c r="P283" s="16"/>
      <c r="Q283" s="16"/>
      <c r="R283" s="16">
        <f>$B283</f>
        <v>280</v>
      </c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H283" s="16"/>
      <c r="AI283" s="16"/>
      <c r="AJ283" s="16"/>
      <c r="AK283" s="16"/>
      <c r="AL283" s="16"/>
      <c r="AM283" s="16"/>
      <c r="AN283" s="16">
        <f>$D283</f>
        <v>191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D283"/>
    </row>
    <row r="284" spans="1:56" ht="15.9" customHeight="1" x14ac:dyDescent="0.3">
      <c r="A284" s="57">
        <v>138</v>
      </c>
      <c r="B284" s="57">
        <v>281</v>
      </c>
      <c r="C284" s="57">
        <v>100</v>
      </c>
      <c r="D284" s="57">
        <v>192</v>
      </c>
      <c r="E284" s="55"/>
      <c r="F284" s="70">
        <v>3.6354166666666667E-2</v>
      </c>
      <c r="G284" s="71" t="s">
        <v>546</v>
      </c>
      <c r="H284" s="71" t="s">
        <v>547</v>
      </c>
      <c r="I284" s="72" t="s">
        <v>358</v>
      </c>
      <c r="J284" s="72" t="s">
        <v>26</v>
      </c>
      <c r="K284" s="72" t="s">
        <v>0</v>
      </c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>
        <f>$B284</f>
        <v>281</v>
      </c>
      <c r="Z284" s="16"/>
      <c r="AA284" s="16"/>
      <c r="AB284" s="16"/>
      <c r="AC284" s="16"/>
      <c r="AD284" s="16"/>
      <c r="AE284" s="16"/>
      <c r="AF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>
        <f>$D284</f>
        <v>192</v>
      </c>
      <c r="AV284" s="16"/>
      <c r="AW284" s="16"/>
      <c r="AX284" s="16"/>
      <c r="AY284" s="16"/>
      <c r="AZ284" s="16"/>
      <c r="BA284" s="16"/>
      <c r="BB284" s="16"/>
      <c r="BD284"/>
    </row>
    <row r="285" spans="1:56" ht="15.9" customHeight="1" x14ac:dyDescent="0.3">
      <c r="A285" s="57">
        <v>488</v>
      </c>
      <c r="B285" s="57">
        <v>282</v>
      </c>
      <c r="C285" s="57">
        <v>101</v>
      </c>
      <c r="D285" s="57">
        <v>193</v>
      </c>
      <c r="E285" s="57"/>
      <c r="F285" s="70">
        <v>3.6458333333333336E-2</v>
      </c>
      <c r="G285" s="71" t="s">
        <v>294</v>
      </c>
      <c r="H285" s="71" t="s">
        <v>687</v>
      </c>
      <c r="I285" s="72" t="s">
        <v>358</v>
      </c>
      <c r="J285" s="72" t="s">
        <v>66</v>
      </c>
      <c r="K285" s="72" t="s">
        <v>0</v>
      </c>
      <c r="L285" s="16"/>
      <c r="M285" s="16"/>
      <c r="N285" s="16"/>
      <c r="O285" s="16"/>
      <c r="P285" s="16"/>
      <c r="Q285" s="16">
        <f>$B285</f>
        <v>282</v>
      </c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H285" s="16"/>
      <c r="AI285" s="16"/>
      <c r="AJ285" s="16"/>
      <c r="AK285" s="16"/>
      <c r="AL285" s="16"/>
      <c r="AM285" s="16">
        <f>$D285</f>
        <v>193</v>
      </c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D285"/>
    </row>
    <row r="286" spans="1:56" ht="15.9" customHeight="1" x14ac:dyDescent="0.3">
      <c r="A286" s="57">
        <v>139</v>
      </c>
      <c r="B286" s="57">
        <v>283</v>
      </c>
      <c r="C286" s="57">
        <v>72</v>
      </c>
      <c r="D286" s="57">
        <v>194</v>
      </c>
      <c r="E286" s="55"/>
      <c r="F286" s="70">
        <v>3.6574074074074071E-2</v>
      </c>
      <c r="G286" s="71" t="s">
        <v>352</v>
      </c>
      <c r="H286" s="71" t="s">
        <v>276</v>
      </c>
      <c r="I286" s="72" t="s">
        <v>372</v>
      </c>
      <c r="J286" s="72" t="s">
        <v>129</v>
      </c>
      <c r="K286" s="72" t="s">
        <v>0</v>
      </c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>
        <f>$B286</f>
        <v>283</v>
      </c>
      <c r="AF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>
        <f>$D286</f>
        <v>194</v>
      </c>
      <c r="BB286" s="16"/>
      <c r="BD286"/>
    </row>
    <row r="287" spans="1:56" ht="15.9" customHeight="1" x14ac:dyDescent="0.3">
      <c r="A287" s="57">
        <v>352</v>
      </c>
      <c r="B287" s="57">
        <v>284</v>
      </c>
      <c r="C287" s="57">
        <v>20</v>
      </c>
      <c r="D287" s="57">
        <v>195</v>
      </c>
      <c r="E287" s="57"/>
      <c r="F287" s="70">
        <v>3.6620370370370373E-2</v>
      </c>
      <c r="G287" s="71" t="s">
        <v>270</v>
      </c>
      <c r="H287" s="71" t="s">
        <v>640</v>
      </c>
      <c r="I287" s="72" t="s">
        <v>401</v>
      </c>
      <c r="J287" s="72" t="s">
        <v>39</v>
      </c>
      <c r="K287" s="72" t="s">
        <v>0</v>
      </c>
      <c r="L287" s="16"/>
      <c r="M287" s="16"/>
      <c r="N287" s="16"/>
      <c r="O287" s="16"/>
      <c r="P287" s="16"/>
      <c r="Q287" s="16"/>
      <c r="R287" s="16"/>
      <c r="S287" s="16">
        <f>$B287</f>
        <v>284</v>
      </c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H287" s="16"/>
      <c r="AI287" s="16"/>
      <c r="AJ287" s="16"/>
      <c r="AK287" s="16"/>
      <c r="AL287" s="16"/>
      <c r="AM287" s="16"/>
      <c r="AN287" s="16"/>
      <c r="AO287" s="16">
        <f>$D287</f>
        <v>195</v>
      </c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D287"/>
    </row>
    <row r="288" spans="1:56" ht="15.9" customHeight="1" x14ac:dyDescent="0.3">
      <c r="A288" s="57">
        <v>353</v>
      </c>
      <c r="B288" s="57">
        <v>285</v>
      </c>
      <c r="C288" s="57">
        <v>73</v>
      </c>
      <c r="D288" s="57">
        <v>196</v>
      </c>
      <c r="E288" s="57"/>
      <c r="F288" s="70">
        <v>3.667824074074074E-2</v>
      </c>
      <c r="G288" s="71" t="s">
        <v>285</v>
      </c>
      <c r="H288" s="71" t="s">
        <v>641</v>
      </c>
      <c r="I288" s="73" t="s">
        <v>372</v>
      </c>
      <c r="J288" s="74" t="s">
        <v>77</v>
      </c>
      <c r="K288" s="72" t="s">
        <v>0</v>
      </c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>
        <f>$B288</f>
        <v>285</v>
      </c>
      <c r="X288" s="16"/>
      <c r="Y288" s="16"/>
      <c r="Z288" s="16"/>
      <c r="AA288" s="16"/>
      <c r="AB288" s="16"/>
      <c r="AC288" s="16"/>
      <c r="AD288" s="16"/>
      <c r="AE288" s="16"/>
      <c r="AF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>
        <f>$D288</f>
        <v>196</v>
      </c>
      <c r="AT288" s="16"/>
      <c r="AU288" s="16"/>
      <c r="AV288" s="16"/>
      <c r="AW288" s="16"/>
      <c r="AX288" s="16"/>
      <c r="AY288" s="16"/>
      <c r="AZ288" s="16"/>
      <c r="BA288" s="16"/>
      <c r="BB288" s="16"/>
      <c r="BD288"/>
    </row>
    <row r="289" spans="1:56" ht="15.9" customHeight="1" x14ac:dyDescent="0.3">
      <c r="A289" s="57">
        <v>354</v>
      </c>
      <c r="B289" s="57">
        <v>286</v>
      </c>
      <c r="C289" s="57">
        <v>102</v>
      </c>
      <c r="D289" s="57">
        <v>197</v>
      </c>
      <c r="E289" s="57"/>
      <c r="F289" s="70">
        <v>3.6747685185185182E-2</v>
      </c>
      <c r="G289" s="71" t="s">
        <v>270</v>
      </c>
      <c r="H289" s="71" t="s">
        <v>642</v>
      </c>
      <c r="I289" s="72" t="s">
        <v>358</v>
      </c>
      <c r="J289" s="72" t="s">
        <v>37</v>
      </c>
      <c r="K289" s="72" t="s">
        <v>0</v>
      </c>
      <c r="L289" s="16"/>
      <c r="M289" s="16">
        <f>$B289</f>
        <v>286</v>
      </c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H289" s="16"/>
      <c r="AI289" s="16">
        <f>$D289</f>
        <v>197</v>
      </c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D289"/>
    </row>
    <row r="290" spans="1:56" ht="15.9" customHeight="1" x14ac:dyDescent="0.3">
      <c r="A290" s="57">
        <v>358</v>
      </c>
      <c r="B290" s="57">
        <v>287</v>
      </c>
      <c r="C290" s="57">
        <v>21</v>
      </c>
      <c r="D290" s="57">
        <v>198</v>
      </c>
      <c r="E290" s="57"/>
      <c r="F290" s="70">
        <v>3.6759259259259255E-2</v>
      </c>
      <c r="G290" s="71" t="s">
        <v>360</v>
      </c>
      <c r="H290" s="71" t="s">
        <v>643</v>
      </c>
      <c r="I290" s="72" t="s">
        <v>401</v>
      </c>
      <c r="J290" s="72" t="s">
        <v>39</v>
      </c>
      <c r="K290" s="72" t="s">
        <v>0</v>
      </c>
      <c r="L290" s="16"/>
      <c r="M290" s="16"/>
      <c r="N290" s="16"/>
      <c r="O290" s="16"/>
      <c r="P290" s="16"/>
      <c r="Q290" s="16"/>
      <c r="R290" s="16"/>
      <c r="S290" s="16">
        <f>$B290</f>
        <v>287</v>
      </c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H290" s="16"/>
      <c r="AI290" s="16"/>
      <c r="AJ290" s="16"/>
      <c r="AK290" s="16"/>
      <c r="AL290" s="16"/>
      <c r="AM290" s="16"/>
      <c r="AN290" s="16"/>
      <c r="AO290" s="16">
        <f>$D290</f>
        <v>198</v>
      </c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D290"/>
    </row>
    <row r="291" spans="1:56" ht="15.9" customHeight="1" x14ac:dyDescent="0.3">
      <c r="A291" s="57">
        <v>363</v>
      </c>
      <c r="B291" s="57">
        <v>288</v>
      </c>
      <c r="C291" s="57">
        <v>74</v>
      </c>
      <c r="D291" s="57">
        <v>199</v>
      </c>
      <c r="E291" s="57"/>
      <c r="F291" s="70">
        <v>3.6840277777777777E-2</v>
      </c>
      <c r="G291" s="71" t="s">
        <v>201</v>
      </c>
      <c r="H291" s="71" t="s">
        <v>644</v>
      </c>
      <c r="I291" s="72" t="s">
        <v>372</v>
      </c>
      <c r="J291" s="72" t="s">
        <v>39</v>
      </c>
      <c r="K291" s="72" t="s">
        <v>0</v>
      </c>
      <c r="L291" s="16"/>
      <c r="M291" s="16"/>
      <c r="N291" s="16"/>
      <c r="O291" s="16"/>
      <c r="P291" s="16"/>
      <c r="Q291" s="16"/>
      <c r="R291" s="16"/>
      <c r="S291" s="16">
        <f>$B291</f>
        <v>288</v>
      </c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H291" s="16"/>
      <c r="AI291" s="16"/>
      <c r="AJ291" s="16"/>
      <c r="AK291" s="16"/>
      <c r="AL291" s="16"/>
      <c r="AM291" s="16"/>
      <c r="AN291" s="16"/>
      <c r="AO291" s="16">
        <f>$D291</f>
        <v>199</v>
      </c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D291"/>
    </row>
    <row r="292" spans="1:56" ht="15.9" customHeight="1" x14ac:dyDescent="0.3">
      <c r="A292" s="57">
        <v>364</v>
      </c>
      <c r="B292" s="57">
        <v>289</v>
      </c>
      <c r="C292" s="57"/>
      <c r="D292" s="57"/>
      <c r="E292" s="57"/>
      <c r="F292" s="70">
        <v>3.6898148148148145E-2</v>
      </c>
      <c r="G292" s="71" t="s">
        <v>201</v>
      </c>
      <c r="H292" s="71" t="s">
        <v>318</v>
      </c>
      <c r="I292" s="72" t="s">
        <v>74</v>
      </c>
      <c r="J292" s="72" t="s">
        <v>39</v>
      </c>
      <c r="K292" s="72" t="s">
        <v>0</v>
      </c>
      <c r="L292" s="16"/>
      <c r="M292" s="16"/>
      <c r="N292" s="16"/>
      <c r="O292" s="16"/>
      <c r="P292" s="16"/>
      <c r="Q292" s="16"/>
      <c r="R292" s="16"/>
      <c r="S292" s="16">
        <f>$B292</f>
        <v>289</v>
      </c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D292"/>
    </row>
    <row r="293" spans="1:56" ht="15.9" customHeight="1" x14ac:dyDescent="0.3">
      <c r="A293" s="57">
        <v>140</v>
      </c>
      <c r="B293" s="57">
        <v>290</v>
      </c>
      <c r="C293" s="57">
        <v>75</v>
      </c>
      <c r="D293" s="57">
        <v>200</v>
      </c>
      <c r="E293" s="55"/>
      <c r="F293" s="70">
        <v>3.6932870370370366E-2</v>
      </c>
      <c r="G293" s="71" t="s">
        <v>548</v>
      </c>
      <c r="H293" s="71" t="s">
        <v>179</v>
      </c>
      <c r="I293" s="72" t="s">
        <v>372</v>
      </c>
      <c r="J293" s="72" t="s">
        <v>129</v>
      </c>
      <c r="K293" s="72" t="s">
        <v>0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>
        <f>$B293</f>
        <v>290</v>
      </c>
      <c r="AF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>
        <f>$D293</f>
        <v>200</v>
      </c>
      <c r="BB293" s="16"/>
      <c r="BD293"/>
    </row>
    <row r="294" spans="1:56" ht="15.9" customHeight="1" x14ac:dyDescent="0.3">
      <c r="A294" s="57">
        <v>141</v>
      </c>
      <c r="B294" s="57">
        <v>291</v>
      </c>
      <c r="C294" s="57">
        <v>76</v>
      </c>
      <c r="D294" s="57">
        <v>201</v>
      </c>
      <c r="E294" s="55"/>
      <c r="F294" s="70">
        <v>3.6990740740740741E-2</v>
      </c>
      <c r="G294" s="71" t="s">
        <v>287</v>
      </c>
      <c r="H294" s="71" t="s">
        <v>405</v>
      </c>
      <c r="I294" s="72" t="s">
        <v>372</v>
      </c>
      <c r="J294" s="72" t="s">
        <v>40</v>
      </c>
      <c r="K294" s="72" t="s">
        <v>0</v>
      </c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>
        <f>$B294</f>
        <v>291</v>
      </c>
      <c r="Y294" s="16"/>
      <c r="Z294" s="16"/>
      <c r="AA294" s="16"/>
      <c r="AB294" s="16"/>
      <c r="AC294" s="16"/>
      <c r="AD294" s="16"/>
      <c r="AE294" s="16"/>
      <c r="AF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>
        <f>$D294</f>
        <v>201</v>
      </c>
      <c r="AU294" s="16"/>
      <c r="AV294" s="16"/>
      <c r="AW294" s="16"/>
      <c r="AX294" s="16"/>
      <c r="AY294" s="16"/>
      <c r="AZ294" s="16"/>
      <c r="BA294" s="16"/>
      <c r="BB294" s="16"/>
      <c r="BD294"/>
    </row>
    <row r="295" spans="1:56" ht="15.9" customHeight="1" x14ac:dyDescent="0.3">
      <c r="A295" s="57">
        <v>143</v>
      </c>
      <c r="B295" s="57">
        <v>292</v>
      </c>
      <c r="C295" s="57">
        <v>77</v>
      </c>
      <c r="D295" s="57">
        <v>202</v>
      </c>
      <c r="E295" s="55"/>
      <c r="F295" s="70">
        <v>3.7037037037037042E-2</v>
      </c>
      <c r="G295" s="71" t="s">
        <v>316</v>
      </c>
      <c r="H295" s="71" t="s">
        <v>549</v>
      </c>
      <c r="I295" s="72" t="s">
        <v>372</v>
      </c>
      <c r="J295" s="72" t="s">
        <v>41</v>
      </c>
      <c r="K295" s="72" t="s">
        <v>0</v>
      </c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>
        <f>$B295</f>
        <v>292</v>
      </c>
      <c r="AB295" s="16"/>
      <c r="AC295" s="16"/>
      <c r="AD295" s="16"/>
      <c r="AE295" s="16"/>
      <c r="AF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>
        <f>$D295</f>
        <v>202</v>
      </c>
      <c r="AX295" s="16"/>
      <c r="AY295" s="16"/>
      <c r="AZ295" s="16"/>
      <c r="BA295" s="16"/>
      <c r="BB295" s="16"/>
      <c r="BD295"/>
    </row>
    <row r="296" spans="1:56" ht="15.9" customHeight="1" x14ac:dyDescent="0.3">
      <c r="A296" s="57">
        <v>144</v>
      </c>
      <c r="B296" s="57">
        <v>293</v>
      </c>
      <c r="C296" s="57">
        <v>78</v>
      </c>
      <c r="D296" s="57">
        <v>203</v>
      </c>
      <c r="E296" s="55"/>
      <c r="F296" s="70">
        <v>3.7048611111111109E-2</v>
      </c>
      <c r="G296" s="71" t="s">
        <v>402</v>
      </c>
      <c r="H296" s="71" t="s">
        <v>469</v>
      </c>
      <c r="I296" s="72" t="s">
        <v>372</v>
      </c>
      <c r="J296" s="72" t="s">
        <v>38</v>
      </c>
      <c r="K296" s="73" t="s">
        <v>0</v>
      </c>
      <c r="L296" s="16"/>
      <c r="M296" s="16"/>
      <c r="N296" s="16"/>
      <c r="O296" s="16"/>
      <c r="P296" s="16"/>
      <c r="Q296" s="16"/>
      <c r="R296" s="16">
        <f>$B296</f>
        <v>293</v>
      </c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H296" s="16"/>
      <c r="AI296" s="16"/>
      <c r="AJ296" s="16"/>
      <c r="AK296" s="16"/>
      <c r="AL296" s="16"/>
      <c r="AM296" s="16"/>
      <c r="AN296" s="16">
        <f>$D296</f>
        <v>203</v>
      </c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D296"/>
    </row>
    <row r="297" spans="1:56" ht="15.9" customHeight="1" x14ac:dyDescent="0.3">
      <c r="A297" s="57">
        <v>490</v>
      </c>
      <c r="B297" s="57">
        <v>294</v>
      </c>
      <c r="C297" s="57">
        <v>103</v>
      </c>
      <c r="D297" s="57">
        <v>204</v>
      </c>
      <c r="E297" s="57"/>
      <c r="F297" s="70">
        <v>3.7094907407407403E-2</v>
      </c>
      <c r="G297" s="71" t="s">
        <v>666</v>
      </c>
      <c r="H297" s="71" t="s">
        <v>688</v>
      </c>
      <c r="I297" s="72" t="s">
        <v>358</v>
      </c>
      <c r="J297" s="72" t="s">
        <v>24</v>
      </c>
      <c r="K297" s="72" t="s">
        <v>0</v>
      </c>
      <c r="L297" s="16"/>
      <c r="M297" s="16"/>
      <c r="N297" s="16"/>
      <c r="O297" s="16"/>
      <c r="P297" s="16"/>
      <c r="Q297" s="16"/>
      <c r="R297" s="16"/>
      <c r="S297" s="16"/>
      <c r="T297" s="16">
        <f>$B297</f>
        <v>294</v>
      </c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H297" s="16"/>
      <c r="AI297" s="16"/>
      <c r="AJ297" s="16"/>
      <c r="AK297" s="16"/>
      <c r="AL297" s="16"/>
      <c r="AM297" s="16"/>
      <c r="AN297" s="16"/>
      <c r="AO297" s="16"/>
      <c r="AP297" s="16">
        <f>$D297</f>
        <v>204</v>
      </c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D297"/>
    </row>
    <row r="298" spans="1:56" ht="15.9" customHeight="1" x14ac:dyDescent="0.3">
      <c r="A298" s="57">
        <v>145</v>
      </c>
      <c r="B298" s="57">
        <v>295</v>
      </c>
      <c r="C298" s="57">
        <v>22</v>
      </c>
      <c r="D298" s="57">
        <v>205</v>
      </c>
      <c r="E298" s="55"/>
      <c r="F298" s="70">
        <v>3.7141203703703704E-2</v>
      </c>
      <c r="G298" s="71" t="s">
        <v>333</v>
      </c>
      <c r="H298" s="71" t="s">
        <v>435</v>
      </c>
      <c r="I298" s="72" t="s">
        <v>401</v>
      </c>
      <c r="J298" s="72" t="s">
        <v>129</v>
      </c>
      <c r="K298" s="72" t="s">
        <v>0</v>
      </c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>
        <f>$B298</f>
        <v>295</v>
      </c>
      <c r="AF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>
        <f>$D298</f>
        <v>205</v>
      </c>
      <c r="BB298" s="16"/>
      <c r="BD298"/>
    </row>
    <row r="299" spans="1:56" ht="15.9" customHeight="1" x14ac:dyDescent="0.3">
      <c r="A299" s="57">
        <v>146</v>
      </c>
      <c r="B299" s="57">
        <v>296</v>
      </c>
      <c r="C299" s="57">
        <v>79</v>
      </c>
      <c r="D299" s="57">
        <v>206</v>
      </c>
      <c r="E299" s="55"/>
      <c r="F299" s="70">
        <v>3.7152777777777778E-2</v>
      </c>
      <c r="G299" s="71" t="s">
        <v>550</v>
      </c>
      <c r="H299" s="71" t="s">
        <v>551</v>
      </c>
      <c r="I299" s="72" t="s">
        <v>372</v>
      </c>
      <c r="J299" s="74" t="s">
        <v>129</v>
      </c>
      <c r="K299" s="72" t="s">
        <v>0</v>
      </c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>
        <f>$B299</f>
        <v>296</v>
      </c>
      <c r="AF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>
        <f>$D299</f>
        <v>206</v>
      </c>
      <c r="BB299" s="16"/>
      <c r="BD299"/>
    </row>
    <row r="300" spans="1:56" ht="15.9" customHeight="1" x14ac:dyDescent="0.3">
      <c r="A300" s="57">
        <v>148</v>
      </c>
      <c r="B300" s="57">
        <v>297</v>
      </c>
      <c r="C300" s="57">
        <v>80</v>
      </c>
      <c r="D300" s="57">
        <v>207</v>
      </c>
      <c r="E300" s="55"/>
      <c r="F300" s="70">
        <v>3.7175925925925925E-2</v>
      </c>
      <c r="G300" s="71" t="s">
        <v>552</v>
      </c>
      <c r="H300" s="71" t="s">
        <v>553</v>
      </c>
      <c r="I300" s="72" t="s">
        <v>372</v>
      </c>
      <c r="J300" s="72" t="s">
        <v>26</v>
      </c>
      <c r="K300" s="72" t="s">
        <v>0</v>
      </c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>
        <f>$B300</f>
        <v>297</v>
      </c>
      <c r="Z300" s="16"/>
      <c r="AA300" s="16"/>
      <c r="AB300" s="16"/>
      <c r="AC300" s="16"/>
      <c r="AD300" s="16"/>
      <c r="AE300" s="16"/>
      <c r="AF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>
        <f>$D300</f>
        <v>207</v>
      </c>
      <c r="AV300" s="16"/>
      <c r="AW300" s="16"/>
      <c r="AX300" s="16"/>
      <c r="AY300" s="16"/>
      <c r="AZ300" s="16"/>
      <c r="BA300" s="16"/>
      <c r="BB300" s="16"/>
      <c r="BD300"/>
    </row>
    <row r="301" spans="1:56" ht="15.9" customHeight="1" x14ac:dyDescent="0.3">
      <c r="A301" s="57">
        <v>365</v>
      </c>
      <c r="B301" s="57">
        <v>298</v>
      </c>
      <c r="C301" s="57">
        <v>23</v>
      </c>
      <c r="D301" s="57">
        <v>208</v>
      </c>
      <c r="E301" s="57"/>
      <c r="F301" s="70">
        <v>3.7314814814814815E-2</v>
      </c>
      <c r="G301" s="71" t="s">
        <v>146</v>
      </c>
      <c r="H301" s="71" t="s">
        <v>104</v>
      </c>
      <c r="I301" s="73" t="s">
        <v>401</v>
      </c>
      <c r="J301" s="72" t="s">
        <v>37</v>
      </c>
      <c r="K301" s="72" t="s">
        <v>0</v>
      </c>
      <c r="L301" s="16"/>
      <c r="M301" s="16">
        <f>$B301</f>
        <v>298</v>
      </c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H301" s="16"/>
      <c r="AI301" s="16">
        <f>$D301</f>
        <v>208</v>
      </c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D301"/>
    </row>
    <row r="302" spans="1:56" ht="15.9" customHeight="1" x14ac:dyDescent="0.3">
      <c r="A302" s="57">
        <v>492</v>
      </c>
      <c r="B302" s="57">
        <v>299</v>
      </c>
      <c r="C302" s="57">
        <v>104</v>
      </c>
      <c r="D302" s="57">
        <v>209</v>
      </c>
      <c r="E302" s="57"/>
      <c r="F302" s="70">
        <v>3.7488425925925925E-2</v>
      </c>
      <c r="G302" s="71" t="s">
        <v>666</v>
      </c>
      <c r="H302" s="71" t="s">
        <v>689</v>
      </c>
      <c r="I302" s="73" t="s">
        <v>358</v>
      </c>
      <c r="J302" s="72" t="s">
        <v>66</v>
      </c>
      <c r="K302" s="72" t="s">
        <v>0</v>
      </c>
      <c r="L302" s="16"/>
      <c r="M302" s="16"/>
      <c r="N302" s="16"/>
      <c r="O302" s="16"/>
      <c r="P302" s="16"/>
      <c r="Q302" s="16">
        <f>$B302</f>
        <v>299</v>
      </c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H302" s="16"/>
      <c r="AI302" s="16"/>
      <c r="AJ302" s="16"/>
      <c r="AK302" s="16"/>
      <c r="AL302" s="16"/>
      <c r="AM302" s="16">
        <f>$D302</f>
        <v>209</v>
      </c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D302"/>
    </row>
    <row r="303" spans="1:56" ht="15.9" customHeight="1" x14ac:dyDescent="0.3">
      <c r="A303" s="57">
        <v>370</v>
      </c>
      <c r="B303" s="57">
        <v>300</v>
      </c>
      <c r="C303" s="57">
        <v>81</v>
      </c>
      <c r="D303" s="57">
        <v>210</v>
      </c>
      <c r="E303" s="57"/>
      <c r="F303" s="70">
        <v>3.7534722222222219E-2</v>
      </c>
      <c r="G303" s="71" t="s">
        <v>629</v>
      </c>
      <c r="H303" s="71" t="s">
        <v>645</v>
      </c>
      <c r="I303" s="72" t="s">
        <v>372</v>
      </c>
      <c r="J303" s="72" t="s">
        <v>37</v>
      </c>
      <c r="K303" s="72" t="s">
        <v>0</v>
      </c>
      <c r="L303" s="16"/>
      <c r="M303" s="16">
        <f>$B303</f>
        <v>300</v>
      </c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H303" s="16"/>
      <c r="AI303" s="16">
        <f>$D303</f>
        <v>210</v>
      </c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D303"/>
    </row>
    <row r="304" spans="1:56" ht="15.9" customHeight="1" x14ac:dyDescent="0.3">
      <c r="A304" s="57">
        <v>149</v>
      </c>
      <c r="B304" s="57">
        <v>301</v>
      </c>
      <c r="C304" s="57">
        <v>24</v>
      </c>
      <c r="D304" s="57">
        <v>211</v>
      </c>
      <c r="E304" s="55"/>
      <c r="F304" s="70">
        <v>3.7581018518518521E-2</v>
      </c>
      <c r="G304" s="71" t="s">
        <v>275</v>
      </c>
      <c r="H304" s="71" t="s">
        <v>301</v>
      </c>
      <c r="I304" s="72" t="s">
        <v>401</v>
      </c>
      <c r="J304" s="72" t="s">
        <v>28</v>
      </c>
      <c r="K304" s="72" t="s">
        <v>0</v>
      </c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>
        <f>$B304</f>
        <v>301</v>
      </c>
      <c r="AE304" s="16"/>
      <c r="AF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>
        <f>$D304</f>
        <v>211</v>
      </c>
      <c r="BA304" s="16"/>
      <c r="BB304" s="16"/>
      <c r="BD304"/>
    </row>
    <row r="305" spans="1:56" ht="15.9" customHeight="1" x14ac:dyDescent="0.3">
      <c r="A305" s="57">
        <v>150</v>
      </c>
      <c r="B305" s="57">
        <v>302</v>
      </c>
      <c r="C305" s="57">
        <v>25</v>
      </c>
      <c r="D305" s="57">
        <v>212</v>
      </c>
      <c r="E305" s="55"/>
      <c r="F305" s="70">
        <v>3.7766203703703705E-2</v>
      </c>
      <c r="G305" s="71" t="s">
        <v>454</v>
      </c>
      <c r="H305" s="71" t="s">
        <v>247</v>
      </c>
      <c r="I305" s="72" t="s">
        <v>401</v>
      </c>
      <c r="J305" s="72" t="s">
        <v>40</v>
      </c>
      <c r="K305" s="72" t="s">
        <v>0</v>
      </c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>
        <f>$B305</f>
        <v>302</v>
      </c>
      <c r="Y305" s="16"/>
      <c r="Z305" s="16"/>
      <c r="AA305" s="16"/>
      <c r="AB305" s="16"/>
      <c r="AC305" s="16"/>
      <c r="AD305" s="16"/>
      <c r="AE305" s="16"/>
      <c r="AF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>
        <f>$D305</f>
        <v>212</v>
      </c>
      <c r="AU305" s="16"/>
      <c r="AV305" s="16"/>
      <c r="AW305" s="16"/>
      <c r="AX305" s="16"/>
      <c r="AY305" s="16"/>
      <c r="AZ305" s="16"/>
      <c r="BA305" s="16"/>
      <c r="BB305" s="16"/>
      <c r="BD305"/>
    </row>
    <row r="306" spans="1:56" ht="15.9" customHeight="1" x14ac:dyDescent="0.3">
      <c r="A306" s="57">
        <v>151</v>
      </c>
      <c r="B306" s="57">
        <v>303</v>
      </c>
      <c r="C306" s="57">
        <v>105</v>
      </c>
      <c r="D306" s="57">
        <v>213</v>
      </c>
      <c r="E306" s="57"/>
      <c r="F306" s="70">
        <v>3.7789351851851852E-2</v>
      </c>
      <c r="G306" s="71" t="s">
        <v>194</v>
      </c>
      <c r="H306" s="71" t="s">
        <v>554</v>
      </c>
      <c r="I306" s="72" t="s">
        <v>358</v>
      </c>
      <c r="J306" s="72" t="s">
        <v>26</v>
      </c>
      <c r="K306" s="72" t="s">
        <v>0</v>
      </c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>
        <f>$B306</f>
        <v>303</v>
      </c>
      <c r="Z306" s="16"/>
      <c r="AA306" s="16"/>
      <c r="AB306" s="16"/>
      <c r="AC306" s="16"/>
      <c r="AD306" s="16"/>
      <c r="AE306" s="16"/>
      <c r="AF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>
        <f>$D306</f>
        <v>213</v>
      </c>
      <c r="AV306" s="16"/>
      <c r="AW306" s="16"/>
      <c r="AX306" s="16"/>
      <c r="AY306" s="16"/>
      <c r="AZ306" s="16"/>
      <c r="BA306" s="16"/>
      <c r="BB306" s="16"/>
      <c r="BD306"/>
    </row>
    <row r="307" spans="1:56" ht="15.9" customHeight="1" x14ac:dyDescent="0.3">
      <c r="A307" s="57">
        <v>152</v>
      </c>
      <c r="B307" s="57">
        <v>304</v>
      </c>
      <c r="C307" s="57">
        <v>82</v>
      </c>
      <c r="D307" s="57">
        <v>214</v>
      </c>
      <c r="E307" s="57"/>
      <c r="F307" s="70">
        <v>3.7870370370370367E-2</v>
      </c>
      <c r="G307" s="71" t="s">
        <v>275</v>
      </c>
      <c r="H307" s="71" t="s">
        <v>555</v>
      </c>
      <c r="I307" s="72" t="s">
        <v>372</v>
      </c>
      <c r="J307" s="72" t="s">
        <v>28</v>
      </c>
      <c r="K307" s="72" t="s">
        <v>0</v>
      </c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>
        <f>$B307</f>
        <v>304</v>
      </c>
      <c r="AE307" s="16"/>
      <c r="AF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>
        <f>$D307</f>
        <v>214</v>
      </c>
      <c r="BA307" s="16"/>
      <c r="BB307" s="16"/>
      <c r="BD307"/>
    </row>
    <row r="308" spans="1:56" ht="15.9" customHeight="1" x14ac:dyDescent="0.3">
      <c r="A308" s="57">
        <v>371</v>
      </c>
      <c r="B308" s="57">
        <v>305</v>
      </c>
      <c r="C308" s="57">
        <v>83</v>
      </c>
      <c r="D308" s="57">
        <v>215</v>
      </c>
      <c r="E308" s="57"/>
      <c r="F308" s="70">
        <v>3.7905092592592594E-2</v>
      </c>
      <c r="G308" s="71" t="s">
        <v>307</v>
      </c>
      <c r="H308" s="71" t="s">
        <v>646</v>
      </c>
      <c r="I308" s="72" t="s">
        <v>372</v>
      </c>
      <c r="J308" s="72" t="s">
        <v>37</v>
      </c>
      <c r="K308" s="72" t="s">
        <v>0</v>
      </c>
      <c r="L308" s="16"/>
      <c r="M308" s="16">
        <f>$B308</f>
        <v>305</v>
      </c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H308" s="16"/>
      <c r="AI308" s="16">
        <f>$D308</f>
        <v>215</v>
      </c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D308"/>
    </row>
    <row r="309" spans="1:56" ht="15.9" customHeight="1" x14ac:dyDescent="0.3">
      <c r="A309" s="57">
        <v>497</v>
      </c>
      <c r="B309" s="57">
        <v>306</v>
      </c>
      <c r="C309" s="57">
        <v>106</v>
      </c>
      <c r="D309" s="57">
        <v>216</v>
      </c>
      <c r="E309" s="57"/>
      <c r="F309" s="70">
        <v>3.7916666666666668E-2</v>
      </c>
      <c r="G309" s="71" t="s">
        <v>313</v>
      </c>
      <c r="H309" s="71" t="s">
        <v>466</v>
      </c>
      <c r="I309" s="72" t="s">
        <v>358</v>
      </c>
      <c r="J309" s="72" t="s">
        <v>66</v>
      </c>
      <c r="K309" s="72" t="s">
        <v>0</v>
      </c>
      <c r="L309" s="16"/>
      <c r="M309" s="16"/>
      <c r="N309" s="16"/>
      <c r="O309" s="16"/>
      <c r="P309" s="16"/>
      <c r="Q309" s="16">
        <f>$B309</f>
        <v>306</v>
      </c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H309" s="16"/>
      <c r="AI309" s="16"/>
      <c r="AJ309" s="16"/>
      <c r="AK309" s="16"/>
      <c r="AL309" s="16"/>
      <c r="AM309" s="16">
        <f>$D309</f>
        <v>216</v>
      </c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D309"/>
    </row>
    <row r="310" spans="1:56" ht="15.9" customHeight="1" x14ac:dyDescent="0.3">
      <c r="A310" s="57">
        <v>153</v>
      </c>
      <c r="B310" s="57">
        <v>307</v>
      </c>
      <c r="C310" s="57">
        <v>107</v>
      </c>
      <c r="D310" s="57">
        <v>217</v>
      </c>
      <c r="E310" s="57"/>
      <c r="F310" s="70">
        <v>3.7986111111111116E-2</v>
      </c>
      <c r="G310" s="71" t="s">
        <v>279</v>
      </c>
      <c r="H310" s="71" t="s">
        <v>556</v>
      </c>
      <c r="I310" s="72" t="s">
        <v>358</v>
      </c>
      <c r="J310" s="72" t="s">
        <v>26</v>
      </c>
      <c r="K310" s="72" t="s">
        <v>0</v>
      </c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>
        <f>$B310</f>
        <v>307</v>
      </c>
      <c r="Z310" s="16"/>
      <c r="AA310" s="16"/>
      <c r="AB310" s="16"/>
      <c r="AC310" s="16"/>
      <c r="AD310" s="16"/>
      <c r="AE310" s="16"/>
      <c r="AF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>
        <f>$D310</f>
        <v>217</v>
      </c>
      <c r="AV310" s="16"/>
      <c r="AW310" s="16"/>
      <c r="AX310" s="16"/>
      <c r="AY310" s="16"/>
      <c r="AZ310" s="16"/>
      <c r="BA310" s="16"/>
      <c r="BB310" s="16"/>
      <c r="BD310"/>
    </row>
    <row r="311" spans="1:56" ht="15.9" customHeight="1" x14ac:dyDescent="0.3">
      <c r="A311" s="57">
        <v>154</v>
      </c>
      <c r="B311" s="57">
        <v>308</v>
      </c>
      <c r="C311" s="57">
        <v>84</v>
      </c>
      <c r="D311" s="57">
        <v>218</v>
      </c>
      <c r="E311" s="57"/>
      <c r="F311" s="70">
        <v>3.8067129629629631E-2</v>
      </c>
      <c r="G311" s="71" t="s">
        <v>201</v>
      </c>
      <c r="H311" s="71" t="s">
        <v>557</v>
      </c>
      <c r="I311" s="72" t="s">
        <v>372</v>
      </c>
      <c r="J311" s="72" t="s">
        <v>26</v>
      </c>
      <c r="K311" s="72" t="s">
        <v>0</v>
      </c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>
        <f>$B311</f>
        <v>308</v>
      </c>
      <c r="Z311" s="16"/>
      <c r="AA311" s="16"/>
      <c r="AB311" s="16"/>
      <c r="AC311" s="16"/>
      <c r="AD311" s="16"/>
      <c r="AE311" s="16"/>
      <c r="AF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>
        <f>$D311</f>
        <v>218</v>
      </c>
      <c r="AV311" s="16"/>
      <c r="AW311" s="16"/>
      <c r="AX311" s="16"/>
      <c r="AY311" s="16"/>
      <c r="AZ311" s="16"/>
      <c r="BA311" s="16"/>
      <c r="BB311" s="16"/>
      <c r="BD311"/>
    </row>
    <row r="312" spans="1:56" ht="15.9" customHeight="1" x14ac:dyDescent="0.3">
      <c r="A312" s="57">
        <v>372</v>
      </c>
      <c r="B312" s="57">
        <v>309</v>
      </c>
      <c r="C312" s="57">
        <v>85</v>
      </c>
      <c r="D312" s="57">
        <v>219</v>
      </c>
      <c r="E312" s="57"/>
      <c r="F312" s="70">
        <v>3.8136574074074073E-2</v>
      </c>
      <c r="G312" s="71" t="s">
        <v>647</v>
      </c>
      <c r="H312" s="71" t="s">
        <v>279</v>
      </c>
      <c r="I312" s="72" t="s">
        <v>372</v>
      </c>
      <c r="J312" s="74" t="s">
        <v>39</v>
      </c>
      <c r="K312" s="72" t="s">
        <v>0</v>
      </c>
      <c r="L312" s="16"/>
      <c r="M312" s="16"/>
      <c r="N312" s="16"/>
      <c r="O312" s="16"/>
      <c r="P312" s="16"/>
      <c r="Q312" s="16"/>
      <c r="R312" s="16"/>
      <c r="S312" s="16">
        <f>$B312</f>
        <v>309</v>
      </c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H312" s="16"/>
      <c r="AI312" s="16"/>
      <c r="AJ312" s="16"/>
      <c r="AK312" s="16"/>
      <c r="AL312" s="16"/>
      <c r="AM312" s="16"/>
      <c r="AN312" s="16"/>
      <c r="AO312" s="16">
        <f>$D312</f>
        <v>219</v>
      </c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D312"/>
    </row>
    <row r="313" spans="1:56" ht="15.9" customHeight="1" x14ac:dyDescent="0.3">
      <c r="A313" s="57">
        <v>155</v>
      </c>
      <c r="B313" s="57">
        <v>310</v>
      </c>
      <c r="C313" s="57">
        <v>26</v>
      </c>
      <c r="D313" s="57">
        <v>220</v>
      </c>
      <c r="E313" s="57"/>
      <c r="F313" s="70">
        <v>3.8229166666666668E-2</v>
      </c>
      <c r="G313" s="71" t="s">
        <v>286</v>
      </c>
      <c r="H313" s="71" t="s">
        <v>558</v>
      </c>
      <c r="I313" s="72" t="s">
        <v>401</v>
      </c>
      <c r="J313" s="72" t="s">
        <v>28</v>
      </c>
      <c r="K313" s="72" t="s">
        <v>0</v>
      </c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>
        <f>$B313</f>
        <v>310</v>
      </c>
      <c r="AE313" s="16"/>
      <c r="AF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>
        <f>$D313</f>
        <v>220</v>
      </c>
      <c r="BA313" s="16"/>
      <c r="BB313" s="16"/>
      <c r="BD313"/>
    </row>
    <row r="314" spans="1:56" ht="15.9" customHeight="1" x14ac:dyDescent="0.3">
      <c r="A314" s="57">
        <v>498</v>
      </c>
      <c r="B314" s="57">
        <v>311</v>
      </c>
      <c r="C314" s="57">
        <v>108</v>
      </c>
      <c r="D314" s="57">
        <v>221</v>
      </c>
      <c r="E314" s="57"/>
      <c r="F314" s="70">
        <v>3.8263888888888889E-2</v>
      </c>
      <c r="G314" s="71" t="s">
        <v>285</v>
      </c>
      <c r="H314" s="71" t="s">
        <v>177</v>
      </c>
      <c r="I314" s="72" t="s">
        <v>358</v>
      </c>
      <c r="J314" s="72" t="s">
        <v>66</v>
      </c>
      <c r="K314" s="72" t="s">
        <v>0</v>
      </c>
      <c r="L314" s="16"/>
      <c r="M314" s="16"/>
      <c r="N314" s="16"/>
      <c r="O314" s="16"/>
      <c r="P314" s="16"/>
      <c r="Q314" s="16">
        <f>$B314</f>
        <v>311</v>
      </c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H314" s="16"/>
      <c r="AI314" s="16"/>
      <c r="AJ314" s="16"/>
      <c r="AK314" s="16"/>
      <c r="AL314" s="16"/>
      <c r="AM314" s="16">
        <f>$D314</f>
        <v>221</v>
      </c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D314"/>
    </row>
    <row r="315" spans="1:56" ht="15.9" customHeight="1" x14ac:dyDescent="0.3">
      <c r="A315" s="57">
        <v>156</v>
      </c>
      <c r="B315" s="57">
        <v>312</v>
      </c>
      <c r="C315" s="57">
        <v>86</v>
      </c>
      <c r="D315" s="57">
        <v>222</v>
      </c>
      <c r="E315" s="57"/>
      <c r="F315" s="70">
        <v>3.8541666666666669E-2</v>
      </c>
      <c r="G315" s="71" t="s">
        <v>344</v>
      </c>
      <c r="H315" s="71" t="s">
        <v>164</v>
      </c>
      <c r="I315" s="72" t="s">
        <v>372</v>
      </c>
      <c r="J315" s="72" t="s">
        <v>38</v>
      </c>
      <c r="K315" s="73" t="s">
        <v>0</v>
      </c>
      <c r="L315" s="16"/>
      <c r="M315" s="16"/>
      <c r="N315" s="16"/>
      <c r="O315" s="16"/>
      <c r="P315" s="16"/>
      <c r="Q315" s="16"/>
      <c r="R315" s="16">
        <f>$B315</f>
        <v>312</v>
      </c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H315" s="16"/>
      <c r="AI315" s="16"/>
      <c r="AJ315" s="16"/>
      <c r="AK315" s="16"/>
      <c r="AL315" s="16"/>
      <c r="AM315" s="16"/>
      <c r="AN315" s="16">
        <f>$D315</f>
        <v>222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D315"/>
    </row>
    <row r="316" spans="1:56" ht="15.9" customHeight="1" x14ac:dyDescent="0.3">
      <c r="A316" s="57">
        <v>158</v>
      </c>
      <c r="B316" s="57">
        <v>313</v>
      </c>
      <c r="C316" s="57">
        <v>3</v>
      </c>
      <c r="D316" s="57">
        <v>223</v>
      </c>
      <c r="E316" s="57"/>
      <c r="F316" s="70">
        <v>3.8553240740740742E-2</v>
      </c>
      <c r="G316" s="71" t="s">
        <v>463</v>
      </c>
      <c r="H316" s="71" t="s">
        <v>357</v>
      </c>
      <c r="I316" s="72" t="s">
        <v>436</v>
      </c>
      <c r="J316" s="72" t="s">
        <v>41</v>
      </c>
      <c r="K316" s="72" t="s">
        <v>0</v>
      </c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>
        <f>$B316</f>
        <v>313</v>
      </c>
      <c r="AB316" s="16"/>
      <c r="AC316" s="16"/>
      <c r="AD316" s="16"/>
      <c r="AE316" s="16"/>
      <c r="AF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>
        <f>$D316</f>
        <v>223</v>
      </c>
      <c r="AX316" s="16"/>
      <c r="AY316" s="16"/>
      <c r="AZ316" s="16"/>
      <c r="BA316" s="16"/>
      <c r="BB316" s="16"/>
      <c r="BD316"/>
    </row>
    <row r="317" spans="1:56" ht="15.9" customHeight="1" x14ac:dyDescent="0.3">
      <c r="A317" s="57">
        <v>373</v>
      </c>
      <c r="B317" s="57">
        <v>314</v>
      </c>
      <c r="C317" s="57">
        <v>4</v>
      </c>
      <c r="D317" s="57">
        <v>224</v>
      </c>
      <c r="E317" s="57"/>
      <c r="F317" s="70">
        <v>3.8564814814814816E-2</v>
      </c>
      <c r="G317" s="71" t="s">
        <v>267</v>
      </c>
      <c r="H317" s="71" t="s">
        <v>166</v>
      </c>
      <c r="I317" s="72" t="s">
        <v>436</v>
      </c>
      <c r="J317" s="72" t="s">
        <v>37</v>
      </c>
      <c r="K317" s="72" t="s">
        <v>0</v>
      </c>
      <c r="L317" s="16"/>
      <c r="M317" s="16">
        <f>$B317</f>
        <v>314</v>
      </c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H317" s="16"/>
      <c r="AI317" s="16">
        <f>$D317</f>
        <v>224</v>
      </c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D317"/>
    </row>
    <row r="318" spans="1:56" ht="15.9" customHeight="1" x14ac:dyDescent="0.3">
      <c r="A318" s="57">
        <v>159</v>
      </c>
      <c r="B318" s="57">
        <v>315</v>
      </c>
      <c r="C318" s="57">
        <v>109</v>
      </c>
      <c r="D318" s="57">
        <v>225</v>
      </c>
      <c r="E318" s="57"/>
      <c r="F318" s="70">
        <v>3.8692129629629632E-2</v>
      </c>
      <c r="G318" s="71" t="s">
        <v>294</v>
      </c>
      <c r="H318" s="71" t="s">
        <v>334</v>
      </c>
      <c r="I318" s="72" t="s">
        <v>358</v>
      </c>
      <c r="J318" s="72" t="s">
        <v>38</v>
      </c>
      <c r="K318" s="73" t="s">
        <v>0</v>
      </c>
      <c r="L318" s="16"/>
      <c r="M318" s="16"/>
      <c r="N318" s="16"/>
      <c r="O318" s="16"/>
      <c r="P318" s="16"/>
      <c r="Q318" s="16"/>
      <c r="R318" s="16">
        <f>$B318</f>
        <v>315</v>
      </c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H318" s="16"/>
      <c r="AI318" s="16"/>
      <c r="AJ318" s="16"/>
      <c r="AK318" s="16"/>
      <c r="AL318" s="16"/>
      <c r="AM318" s="16"/>
      <c r="AN318" s="16">
        <f>$D318</f>
        <v>225</v>
      </c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D318"/>
    </row>
    <row r="319" spans="1:56" ht="15.9" customHeight="1" x14ac:dyDescent="0.3">
      <c r="A319" s="57">
        <v>160</v>
      </c>
      <c r="B319" s="57">
        <v>316</v>
      </c>
      <c r="C319" s="57">
        <v>27</v>
      </c>
      <c r="D319" s="57">
        <v>226</v>
      </c>
      <c r="E319" s="57"/>
      <c r="F319" s="70">
        <v>3.8796296296296294E-2</v>
      </c>
      <c r="G319" s="71" t="s">
        <v>307</v>
      </c>
      <c r="H319" s="71" t="s">
        <v>559</v>
      </c>
      <c r="I319" s="72" t="s">
        <v>401</v>
      </c>
      <c r="J319" s="72" t="s">
        <v>26</v>
      </c>
      <c r="K319" s="72" t="s">
        <v>0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>
        <f>$B319</f>
        <v>316</v>
      </c>
      <c r="Z319" s="16"/>
      <c r="AA319" s="16"/>
      <c r="AB319" s="16"/>
      <c r="AC319" s="16"/>
      <c r="AD319" s="16"/>
      <c r="AE319" s="16"/>
      <c r="AF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>
        <f>$D319</f>
        <v>226</v>
      </c>
      <c r="AV319" s="16"/>
      <c r="AW319" s="16"/>
      <c r="AX319" s="16"/>
      <c r="AY319" s="16"/>
      <c r="AZ319" s="16"/>
      <c r="BA319" s="16"/>
      <c r="BB319" s="16"/>
      <c r="BD319"/>
    </row>
    <row r="320" spans="1:56" ht="15.9" customHeight="1" x14ac:dyDescent="0.3">
      <c r="A320" s="57">
        <v>374</v>
      </c>
      <c r="B320" s="57">
        <v>317</v>
      </c>
      <c r="C320" s="57">
        <v>5</v>
      </c>
      <c r="D320" s="57">
        <v>227</v>
      </c>
      <c r="E320" s="57"/>
      <c r="F320" s="70">
        <v>3.8900462962962963E-2</v>
      </c>
      <c r="G320" s="71" t="s">
        <v>411</v>
      </c>
      <c r="H320" s="71" t="s">
        <v>85</v>
      </c>
      <c r="I320" s="72" t="s">
        <v>436</v>
      </c>
      <c r="J320" s="72" t="s">
        <v>39</v>
      </c>
      <c r="K320" s="72" t="s">
        <v>0</v>
      </c>
      <c r="L320" s="16"/>
      <c r="M320" s="16"/>
      <c r="N320" s="16"/>
      <c r="O320" s="16"/>
      <c r="P320" s="16"/>
      <c r="Q320" s="16"/>
      <c r="R320" s="16"/>
      <c r="S320" s="16">
        <f>$B320</f>
        <v>317</v>
      </c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H320" s="16"/>
      <c r="AI320" s="16"/>
      <c r="AJ320" s="16"/>
      <c r="AK320" s="16"/>
      <c r="AL320" s="16"/>
      <c r="AM320" s="16"/>
      <c r="AN320" s="16"/>
      <c r="AO320" s="16">
        <f>$D320</f>
        <v>227</v>
      </c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D320"/>
    </row>
    <row r="321" spans="1:56" ht="15.9" customHeight="1" x14ac:dyDescent="0.3">
      <c r="A321" s="57">
        <v>375</v>
      </c>
      <c r="B321" s="57">
        <v>318</v>
      </c>
      <c r="C321" s="57">
        <v>87</v>
      </c>
      <c r="D321" s="57">
        <v>228</v>
      </c>
      <c r="E321" s="57"/>
      <c r="F321" s="70">
        <v>3.9004629629629632E-2</v>
      </c>
      <c r="G321" s="71" t="s">
        <v>648</v>
      </c>
      <c r="H321" s="71" t="s">
        <v>85</v>
      </c>
      <c r="I321" s="72" t="s">
        <v>372</v>
      </c>
      <c r="J321" s="72" t="s">
        <v>39</v>
      </c>
      <c r="K321" s="72" t="s">
        <v>0</v>
      </c>
      <c r="L321" s="16"/>
      <c r="M321" s="16"/>
      <c r="N321" s="16"/>
      <c r="O321" s="16"/>
      <c r="P321" s="16"/>
      <c r="Q321" s="16"/>
      <c r="R321" s="16"/>
      <c r="S321" s="16">
        <f>$B321</f>
        <v>318</v>
      </c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H321" s="16"/>
      <c r="AI321" s="16"/>
      <c r="AJ321" s="16"/>
      <c r="AK321" s="16"/>
      <c r="AL321" s="16"/>
      <c r="AM321" s="16"/>
      <c r="AN321" s="16"/>
      <c r="AO321" s="16">
        <f>$D321</f>
        <v>228</v>
      </c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D321"/>
    </row>
    <row r="322" spans="1:56" ht="15.9" customHeight="1" x14ac:dyDescent="0.3">
      <c r="A322" s="57">
        <v>502</v>
      </c>
      <c r="B322" s="57">
        <v>318</v>
      </c>
      <c r="C322" s="57">
        <v>87</v>
      </c>
      <c r="D322" s="57">
        <v>228</v>
      </c>
      <c r="E322" s="57"/>
      <c r="F322" s="70">
        <v>3.9004629629629632E-2</v>
      </c>
      <c r="G322" s="71" t="s">
        <v>114</v>
      </c>
      <c r="H322" s="71" t="s">
        <v>181</v>
      </c>
      <c r="I322" s="72" t="s">
        <v>372</v>
      </c>
      <c r="J322" s="72" t="s">
        <v>58</v>
      </c>
      <c r="K322" s="72" t="s">
        <v>0</v>
      </c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>
        <f>$B322</f>
        <v>318</v>
      </c>
      <c r="AC322" s="16"/>
      <c r="AD322" s="16"/>
      <c r="AE322" s="16"/>
      <c r="AF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>
        <f>$D322</f>
        <v>228</v>
      </c>
      <c r="AY322" s="16"/>
      <c r="AZ322" s="16"/>
      <c r="BA322" s="16"/>
      <c r="BB322" s="16"/>
      <c r="BD322"/>
    </row>
    <row r="323" spans="1:56" ht="15.9" customHeight="1" x14ac:dyDescent="0.3">
      <c r="A323" s="57">
        <v>377</v>
      </c>
      <c r="B323" s="57">
        <v>320</v>
      </c>
      <c r="C323" s="57">
        <v>110</v>
      </c>
      <c r="D323" s="57">
        <v>230</v>
      </c>
      <c r="E323" s="57"/>
      <c r="F323" s="70">
        <v>3.9108796296296301E-2</v>
      </c>
      <c r="G323" s="71" t="s">
        <v>313</v>
      </c>
      <c r="H323" s="71" t="s">
        <v>649</v>
      </c>
      <c r="I323" s="72" t="s">
        <v>358</v>
      </c>
      <c r="J323" s="72" t="s">
        <v>37</v>
      </c>
      <c r="K323" s="72" t="s">
        <v>0</v>
      </c>
      <c r="L323" s="16"/>
      <c r="M323" s="16">
        <f>$B323</f>
        <v>320</v>
      </c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H323" s="16"/>
      <c r="AI323" s="16">
        <f>$D323</f>
        <v>230</v>
      </c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D323"/>
    </row>
    <row r="324" spans="1:56" ht="15.9" customHeight="1" x14ac:dyDescent="0.3">
      <c r="A324" s="57">
        <v>161</v>
      </c>
      <c r="B324" s="57">
        <v>320</v>
      </c>
      <c r="C324" s="57">
        <v>110</v>
      </c>
      <c r="D324" s="57">
        <v>230</v>
      </c>
      <c r="E324" s="57"/>
      <c r="F324" s="70">
        <v>3.9108796296296301E-2</v>
      </c>
      <c r="G324" s="71" t="s">
        <v>338</v>
      </c>
      <c r="H324" s="71" t="s">
        <v>560</v>
      </c>
      <c r="I324" s="72" t="s">
        <v>358</v>
      </c>
      <c r="J324" s="72" t="s">
        <v>129</v>
      </c>
      <c r="K324" s="72" t="s">
        <v>0</v>
      </c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>
        <f>$B324</f>
        <v>320</v>
      </c>
      <c r="AF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>
        <f>$D324</f>
        <v>230</v>
      </c>
      <c r="BB324" s="16"/>
      <c r="BD324"/>
    </row>
    <row r="325" spans="1:56" ht="15.9" customHeight="1" x14ac:dyDescent="0.3">
      <c r="A325" s="57">
        <v>378</v>
      </c>
      <c r="B325" s="57">
        <v>322</v>
      </c>
      <c r="C325" s="57">
        <v>89</v>
      </c>
      <c r="D325" s="57">
        <v>232</v>
      </c>
      <c r="E325" s="57"/>
      <c r="F325" s="70">
        <v>3.9143518518518515E-2</v>
      </c>
      <c r="G325" s="71" t="s">
        <v>395</v>
      </c>
      <c r="H325" s="71" t="s">
        <v>650</v>
      </c>
      <c r="I325" s="72" t="s">
        <v>372</v>
      </c>
      <c r="J325" s="72" t="s">
        <v>77</v>
      </c>
      <c r="K325" s="72" t="s">
        <v>0</v>
      </c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>
        <f>$B325</f>
        <v>322</v>
      </c>
      <c r="X325" s="16"/>
      <c r="Y325" s="16"/>
      <c r="Z325" s="16"/>
      <c r="AA325" s="16"/>
      <c r="AB325" s="16"/>
      <c r="AC325" s="16"/>
      <c r="AD325" s="16"/>
      <c r="AE325" s="16"/>
      <c r="AF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>
        <f>$D325</f>
        <v>232</v>
      </c>
      <c r="AT325" s="16"/>
      <c r="AU325" s="16"/>
      <c r="AV325" s="16"/>
      <c r="AW325" s="16"/>
      <c r="AX325" s="16"/>
      <c r="AY325" s="16"/>
      <c r="AZ325" s="16"/>
      <c r="BA325" s="16"/>
      <c r="BB325" s="16"/>
      <c r="BD325"/>
    </row>
    <row r="326" spans="1:56" ht="15.9" customHeight="1" x14ac:dyDescent="0.3">
      <c r="A326" s="57">
        <v>381</v>
      </c>
      <c r="B326" s="57">
        <v>323</v>
      </c>
      <c r="C326" s="57">
        <v>90</v>
      </c>
      <c r="D326" s="57">
        <v>233</v>
      </c>
      <c r="E326" s="57"/>
      <c r="F326" s="70">
        <v>3.9467592592592596E-2</v>
      </c>
      <c r="G326" s="71" t="s">
        <v>287</v>
      </c>
      <c r="H326" s="71" t="s">
        <v>651</v>
      </c>
      <c r="I326" s="72" t="s">
        <v>372</v>
      </c>
      <c r="J326" s="72" t="s">
        <v>39</v>
      </c>
      <c r="K326" s="72" t="s">
        <v>0</v>
      </c>
      <c r="L326" s="16"/>
      <c r="M326" s="16"/>
      <c r="N326" s="16"/>
      <c r="O326" s="16"/>
      <c r="P326" s="16"/>
      <c r="Q326" s="16"/>
      <c r="R326" s="16"/>
      <c r="S326" s="16">
        <f>$B326</f>
        <v>323</v>
      </c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H326" s="16"/>
      <c r="AI326" s="16"/>
      <c r="AJ326" s="16"/>
      <c r="AK326" s="16"/>
      <c r="AL326" s="16"/>
      <c r="AM326" s="16"/>
      <c r="AN326" s="16"/>
      <c r="AO326" s="16">
        <f>$D326</f>
        <v>233</v>
      </c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D326"/>
    </row>
    <row r="327" spans="1:56" ht="15.9" customHeight="1" x14ac:dyDescent="0.3">
      <c r="A327" s="57">
        <v>384</v>
      </c>
      <c r="B327" s="57">
        <v>324</v>
      </c>
      <c r="C327" s="57">
        <v>6</v>
      </c>
      <c r="D327" s="57">
        <v>234</v>
      </c>
      <c r="E327" s="57"/>
      <c r="F327" s="70">
        <v>3.9502314814814816E-2</v>
      </c>
      <c r="G327" s="71" t="s">
        <v>291</v>
      </c>
      <c r="H327" s="71" t="s">
        <v>652</v>
      </c>
      <c r="I327" s="72" t="s">
        <v>436</v>
      </c>
      <c r="J327" s="72" t="s">
        <v>37</v>
      </c>
      <c r="K327" s="72" t="s">
        <v>0</v>
      </c>
      <c r="L327" s="16"/>
      <c r="M327" s="16">
        <f>$B327</f>
        <v>324</v>
      </c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H327" s="16"/>
      <c r="AI327" s="16">
        <f>$D327</f>
        <v>234</v>
      </c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D327"/>
    </row>
    <row r="328" spans="1:56" ht="15.9" customHeight="1" x14ac:dyDescent="0.3">
      <c r="A328" s="57">
        <v>162</v>
      </c>
      <c r="B328" s="57">
        <v>325</v>
      </c>
      <c r="C328" s="57">
        <v>91</v>
      </c>
      <c r="D328" s="57">
        <v>235</v>
      </c>
      <c r="E328" s="57"/>
      <c r="F328" s="70">
        <v>3.9710648148148148E-2</v>
      </c>
      <c r="G328" t="s">
        <v>467</v>
      </c>
      <c r="H328" t="s">
        <v>468</v>
      </c>
      <c r="I328" s="72" t="s">
        <v>372</v>
      </c>
      <c r="J328" s="72" t="s">
        <v>38</v>
      </c>
      <c r="K328" s="73" t="s">
        <v>0</v>
      </c>
      <c r="L328" s="16"/>
      <c r="M328" s="16"/>
      <c r="N328" s="16"/>
      <c r="O328" s="16"/>
      <c r="P328" s="16"/>
      <c r="Q328" s="16"/>
      <c r="R328" s="16">
        <f>$B328</f>
        <v>325</v>
      </c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H328" s="16"/>
      <c r="AI328" s="16"/>
      <c r="AJ328" s="16"/>
      <c r="AK328" s="16"/>
      <c r="AL328" s="16"/>
      <c r="AM328" s="16"/>
      <c r="AN328" s="16">
        <f>$D328</f>
        <v>235</v>
      </c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D328"/>
    </row>
    <row r="329" spans="1:56" ht="15.9" customHeight="1" x14ac:dyDescent="0.3">
      <c r="A329" s="57">
        <v>503</v>
      </c>
      <c r="B329" s="57">
        <v>326</v>
      </c>
      <c r="C329" s="57">
        <v>112</v>
      </c>
      <c r="D329" s="57">
        <v>236</v>
      </c>
      <c r="E329" s="57"/>
      <c r="F329" s="70">
        <v>3.9861111111111111E-2</v>
      </c>
      <c r="G329" s="71" t="s">
        <v>297</v>
      </c>
      <c r="H329" s="71" t="s">
        <v>135</v>
      </c>
      <c r="I329" s="73" t="s">
        <v>358</v>
      </c>
      <c r="J329" s="72" t="s">
        <v>66</v>
      </c>
      <c r="K329" s="72" t="s">
        <v>0</v>
      </c>
      <c r="L329" s="16"/>
      <c r="M329" s="16"/>
      <c r="N329" s="16"/>
      <c r="O329" s="16"/>
      <c r="P329" s="16"/>
      <c r="Q329" s="16">
        <f>$B329</f>
        <v>326</v>
      </c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H329" s="16"/>
      <c r="AI329" s="16"/>
      <c r="AJ329" s="16"/>
      <c r="AK329" s="16"/>
      <c r="AL329" s="16"/>
      <c r="AM329" s="16">
        <f>$D329</f>
        <v>236</v>
      </c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D329"/>
    </row>
    <row r="330" spans="1:56" ht="15.9" customHeight="1" x14ac:dyDescent="0.3">
      <c r="A330" s="57">
        <v>163</v>
      </c>
      <c r="B330" s="57">
        <v>327</v>
      </c>
      <c r="C330" s="57"/>
      <c r="D330" s="57"/>
      <c r="E330" s="57"/>
      <c r="F330" s="70">
        <v>3.9918981481481479E-2</v>
      </c>
      <c r="G330" s="71" t="s">
        <v>333</v>
      </c>
      <c r="H330" s="71" t="s">
        <v>561</v>
      </c>
      <c r="I330" s="72" t="s">
        <v>74</v>
      </c>
      <c r="J330" s="74" t="s">
        <v>129</v>
      </c>
      <c r="K330" s="72" t="s">
        <v>0</v>
      </c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>
        <f>$B330</f>
        <v>327</v>
      </c>
      <c r="AF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D330"/>
    </row>
    <row r="331" spans="1:56" ht="15.9" customHeight="1" x14ac:dyDescent="0.3">
      <c r="A331" s="57">
        <v>385</v>
      </c>
      <c r="B331" s="57">
        <v>328</v>
      </c>
      <c r="C331" s="57">
        <v>28</v>
      </c>
      <c r="D331" s="57">
        <v>237</v>
      </c>
      <c r="E331" s="57"/>
      <c r="F331" s="70">
        <v>3.9930555555555559E-2</v>
      </c>
      <c r="G331" s="71" t="s">
        <v>270</v>
      </c>
      <c r="H331" s="71" t="s">
        <v>653</v>
      </c>
      <c r="I331" s="72" t="s">
        <v>401</v>
      </c>
      <c r="J331" s="72" t="s">
        <v>39</v>
      </c>
      <c r="K331" s="72" t="s">
        <v>0</v>
      </c>
      <c r="L331" s="16"/>
      <c r="M331" s="16"/>
      <c r="N331" s="16"/>
      <c r="O331" s="16"/>
      <c r="P331" s="16"/>
      <c r="Q331" s="16"/>
      <c r="R331" s="16"/>
      <c r="S331" s="16">
        <f>$B331</f>
        <v>328</v>
      </c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H331" s="16"/>
      <c r="AI331" s="16"/>
      <c r="AJ331" s="16"/>
      <c r="AK331" s="16"/>
      <c r="AL331" s="16"/>
      <c r="AM331" s="16"/>
      <c r="AN331" s="16"/>
      <c r="AO331" s="16">
        <f>$D331</f>
        <v>237</v>
      </c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D331"/>
    </row>
    <row r="332" spans="1:56" ht="15.9" customHeight="1" x14ac:dyDescent="0.3">
      <c r="A332" s="57">
        <v>504</v>
      </c>
      <c r="B332" s="57">
        <v>329</v>
      </c>
      <c r="C332" s="57">
        <v>113</v>
      </c>
      <c r="D332" s="57">
        <v>238</v>
      </c>
      <c r="E332" s="57"/>
      <c r="F332" s="70">
        <v>3.9942129629629626E-2</v>
      </c>
      <c r="G332" s="71" t="s">
        <v>325</v>
      </c>
      <c r="H332" s="71" t="s">
        <v>456</v>
      </c>
      <c r="I332" s="73" t="s">
        <v>358</v>
      </c>
      <c r="J332" s="72" t="s">
        <v>66</v>
      </c>
      <c r="K332" s="72" t="s">
        <v>0</v>
      </c>
      <c r="L332" s="16"/>
      <c r="M332" s="16"/>
      <c r="N332" s="16"/>
      <c r="O332" s="16"/>
      <c r="P332" s="16"/>
      <c r="Q332" s="16">
        <f>$B332</f>
        <v>329</v>
      </c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H332" s="16"/>
      <c r="AI332" s="16"/>
      <c r="AJ332" s="16"/>
      <c r="AK332" s="16"/>
      <c r="AL332" s="16"/>
      <c r="AM332" s="16">
        <f>$D332</f>
        <v>238</v>
      </c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D332"/>
    </row>
    <row r="333" spans="1:56" ht="15.9" customHeight="1" x14ac:dyDescent="0.3">
      <c r="A333" s="57">
        <v>166</v>
      </c>
      <c r="B333" s="57">
        <v>330</v>
      </c>
      <c r="C333" s="57"/>
      <c r="D333" s="57"/>
      <c r="E333" s="57"/>
      <c r="F333" s="70">
        <v>3.9965277777777773E-2</v>
      </c>
      <c r="G333" s="71" t="s">
        <v>294</v>
      </c>
      <c r="H333" s="71" t="s">
        <v>357</v>
      </c>
      <c r="I333" s="72" t="s">
        <v>74</v>
      </c>
      <c r="J333" s="74" t="s">
        <v>38</v>
      </c>
      <c r="K333" s="72" t="s">
        <v>0</v>
      </c>
      <c r="L333" s="16"/>
      <c r="M333" s="16"/>
      <c r="N333" s="16"/>
      <c r="O333" s="16"/>
      <c r="P333" s="16"/>
      <c r="Q333" s="16"/>
      <c r="R333" s="16">
        <f>$B333</f>
        <v>330</v>
      </c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D333"/>
    </row>
    <row r="334" spans="1:56" ht="15.9" customHeight="1" x14ac:dyDescent="0.3">
      <c r="A334" s="57">
        <v>386</v>
      </c>
      <c r="B334" s="57">
        <v>331</v>
      </c>
      <c r="C334" s="57">
        <v>29</v>
      </c>
      <c r="D334" s="57">
        <v>239</v>
      </c>
      <c r="E334" s="57"/>
      <c r="F334" s="70">
        <v>3.9976851851851854E-2</v>
      </c>
      <c r="G334" s="71" t="s">
        <v>386</v>
      </c>
      <c r="H334" s="71" t="s">
        <v>654</v>
      </c>
      <c r="I334" s="72" t="s">
        <v>401</v>
      </c>
      <c r="J334" s="72" t="s">
        <v>37</v>
      </c>
      <c r="K334" s="72" t="s">
        <v>0</v>
      </c>
      <c r="L334" s="16"/>
      <c r="M334" s="16">
        <f>$B334</f>
        <v>331</v>
      </c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H334" s="16"/>
      <c r="AI334" s="16">
        <f>$D334</f>
        <v>239</v>
      </c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D334"/>
    </row>
    <row r="335" spans="1:56" ht="15.9" customHeight="1" x14ac:dyDescent="0.3">
      <c r="A335" s="57">
        <v>387</v>
      </c>
      <c r="B335" s="57">
        <v>332</v>
      </c>
      <c r="C335" s="57">
        <v>92</v>
      </c>
      <c r="D335" s="57">
        <v>240</v>
      </c>
      <c r="E335" s="57"/>
      <c r="F335" s="70">
        <v>4.0011574074074074E-2</v>
      </c>
      <c r="G335" s="71" t="s">
        <v>201</v>
      </c>
      <c r="H335" s="71" t="s">
        <v>655</v>
      </c>
      <c r="I335" s="72" t="s">
        <v>372</v>
      </c>
      <c r="J335" s="72" t="s">
        <v>39</v>
      </c>
      <c r="K335" s="72" t="s">
        <v>0</v>
      </c>
      <c r="L335" s="16"/>
      <c r="M335" s="16"/>
      <c r="N335" s="16"/>
      <c r="O335" s="16"/>
      <c r="P335" s="16"/>
      <c r="Q335" s="16"/>
      <c r="R335" s="16"/>
      <c r="S335" s="16">
        <f>$B335</f>
        <v>332</v>
      </c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H335" s="16"/>
      <c r="AI335" s="16"/>
      <c r="AJ335" s="16"/>
      <c r="AK335" s="16"/>
      <c r="AL335" s="16"/>
      <c r="AM335" s="16"/>
      <c r="AN335" s="16"/>
      <c r="AO335" s="16">
        <f>$D335</f>
        <v>240</v>
      </c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D335"/>
    </row>
    <row r="336" spans="1:56" ht="15.9" customHeight="1" x14ac:dyDescent="0.3">
      <c r="A336" s="57">
        <v>510</v>
      </c>
      <c r="B336" s="57">
        <v>333</v>
      </c>
      <c r="C336" s="57"/>
      <c r="D336" s="57"/>
      <c r="E336" s="57"/>
      <c r="F336" s="70">
        <v>4.0069444444444442E-2</v>
      </c>
      <c r="G336" s="71" t="s">
        <v>329</v>
      </c>
      <c r="H336" s="71" t="s">
        <v>690</v>
      </c>
      <c r="I336" s="73" t="s">
        <v>74</v>
      </c>
      <c r="J336" s="72" t="s">
        <v>66</v>
      </c>
      <c r="K336" s="72" t="s">
        <v>0</v>
      </c>
      <c r="L336" s="16"/>
      <c r="M336" s="16"/>
      <c r="N336" s="16"/>
      <c r="O336" s="16"/>
      <c r="P336" s="16"/>
      <c r="Q336" s="16">
        <f>$B336</f>
        <v>333</v>
      </c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D336"/>
    </row>
    <row r="337" spans="1:56" ht="15.9" customHeight="1" x14ac:dyDescent="0.3">
      <c r="A337" s="57">
        <v>167</v>
      </c>
      <c r="B337" s="57">
        <v>334</v>
      </c>
      <c r="C337" s="57">
        <v>30</v>
      </c>
      <c r="D337" s="57">
        <v>241</v>
      </c>
      <c r="E337" s="57"/>
      <c r="F337" s="70">
        <v>4.0196759259259258E-2</v>
      </c>
      <c r="G337" s="71" t="s">
        <v>562</v>
      </c>
      <c r="H337" s="71" t="s">
        <v>563</v>
      </c>
      <c r="I337" s="72" t="s">
        <v>401</v>
      </c>
      <c r="J337" s="72" t="s">
        <v>40</v>
      </c>
      <c r="K337" s="72" t="s">
        <v>0</v>
      </c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>
        <f>$B337</f>
        <v>334</v>
      </c>
      <c r="Y337" s="16"/>
      <c r="Z337" s="16"/>
      <c r="AA337" s="16"/>
      <c r="AB337" s="16"/>
      <c r="AC337" s="16"/>
      <c r="AD337" s="16"/>
      <c r="AE337" s="16"/>
      <c r="AF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>
        <f>$D337</f>
        <v>241</v>
      </c>
      <c r="AU337" s="16"/>
      <c r="AV337" s="16"/>
      <c r="AW337" s="16"/>
      <c r="AX337" s="16"/>
      <c r="AY337" s="16"/>
      <c r="AZ337" s="16"/>
      <c r="BA337" s="16"/>
      <c r="BB337" s="16"/>
      <c r="BD337"/>
    </row>
    <row r="338" spans="1:56" ht="15.9" customHeight="1" x14ac:dyDescent="0.3">
      <c r="A338" s="57">
        <v>168</v>
      </c>
      <c r="B338" s="57">
        <v>335</v>
      </c>
      <c r="C338" s="57">
        <v>7</v>
      </c>
      <c r="D338" s="57">
        <v>242</v>
      </c>
      <c r="E338" s="57"/>
      <c r="F338" s="70">
        <v>4.0370370370370369E-2</v>
      </c>
      <c r="G338" s="71" t="s">
        <v>313</v>
      </c>
      <c r="H338" s="71" t="s">
        <v>564</v>
      </c>
      <c r="I338" s="72" t="s">
        <v>436</v>
      </c>
      <c r="J338" s="72" t="s">
        <v>40</v>
      </c>
      <c r="K338" s="72" t="s">
        <v>0</v>
      </c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>
        <f>$B338</f>
        <v>335</v>
      </c>
      <c r="Y338" s="16"/>
      <c r="Z338" s="16"/>
      <c r="AA338" s="16"/>
      <c r="AB338" s="16"/>
      <c r="AC338" s="16"/>
      <c r="AD338" s="16"/>
      <c r="AE338" s="16"/>
      <c r="AF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>
        <f>$D338</f>
        <v>242</v>
      </c>
      <c r="AU338" s="16"/>
      <c r="AV338" s="16"/>
      <c r="AW338" s="16"/>
      <c r="AX338" s="16"/>
      <c r="AY338" s="16"/>
      <c r="AZ338" s="16"/>
      <c r="BA338" s="16"/>
      <c r="BB338" s="16"/>
      <c r="BD338"/>
    </row>
    <row r="339" spans="1:56" ht="15.9" customHeight="1" x14ac:dyDescent="0.3">
      <c r="A339" s="57">
        <v>169</v>
      </c>
      <c r="B339" s="57">
        <v>336</v>
      </c>
      <c r="C339" s="57">
        <v>93</v>
      </c>
      <c r="D339" s="57">
        <v>243</v>
      </c>
      <c r="E339" s="57"/>
      <c r="F339" s="70">
        <v>4.040509259259259E-2</v>
      </c>
      <c r="G339" s="71" t="s">
        <v>317</v>
      </c>
      <c r="H339" s="71" t="s">
        <v>466</v>
      </c>
      <c r="I339" s="72" t="s">
        <v>372</v>
      </c>
      <c r="J339" s="72" t="s">
        <v>38</v>
      </c>
      <c r="K339" s="73" t="s">
        <v>0</v>
      </c>
      <c r="L339" s="16"/>
      <c r="M339" s="16"/>
      <c r="N339" s="16"/>
      <c r="O339" s="16"/>
      <c r="P339" s="16"/>
      <c r="Q339" s="16"/>
      <c r="R339" s="16">
        <f>$B339</f>
        <v>336</v>
      </c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H339" s="16"/>
      <c r="AI339" s="16"/>
      <c r="AJ339" s="16"/>
      <c r="AK339" s="16"/>
      <c r="AL339" s="16"/>
      <c r="AM339" s="16"/>
      <c r="AN339" s="16">
        <f>$D339</f>
        <v>243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D339"/>
    </row>
    <row r="340" spans="1:56" ht="15.9" customHeight="1" x14ac:dyDescent="0.3">
      <c r="A340" s="57">
        <v>170</v>
      </c>
      <c r="B340" s="57">
        <v>337</v>
      </c>
      <c r="C340" s="57"/>
      <c r="D340" s="57"/>
      <c r="E340" s="57"/>
      <c r="F340" s="70">
        <v>4.0474537037037038E-2</v>
      </c>
      <c r="G340" s="71" t="s">
        <v>201</v>
      </c>
      <c r="H340" s="71" t="s">
        <v>227</v>
      </c>
      <c r="I340" s="73" t="s">
        <v>74</v>
      </c>
      <c r="J340" s="72" t="s">
        <v>38</v>
      </c>
      <c r="K340" s="73" t="s">
        <v>0</v>
      </c>
      <c r="L340" s="16"/>
      <c r="M340" s="16"/>
      <c r="N340" s="16"/>
      <c r="O340" s="16"/>
      <c r="P340" s="16"/>
      <c r="Q340" s="16"/>
      <c r="R340" s="16">
        <f>$B340</f>
        <v>337</v>
      </c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D340"/>
    </row>
    <row r="341" spans="1:56" ht="15.9" customHeight="1" x14ac:dyDescent="0.3">
      <c r="A341" s="57">
        <v>388</v>
      </c>
      <c r="B341" s="57">
        <v>338</v>
      </c>
      <c r="C341" s="57">
        <v>31</v>
      </c>
      <c r="D341" s="57">
        <v>244</v>
      </c>
      <c r="E341" s="57"/>
      <c r="F341" s="70">
        <v>4.0601851851851854E-2</v>
      </c>
      <c r="G341" s="71" t="s">
        <v>337</v>
      </c>
      <c r="H341" s="71" t="s">
        <v>656</v>
      </c>
      <c r="I341" s="72" t="s">
        <v>401</v>
      </c>
      <c r="J341" s="72" t="s">
        <v>37</v>
      </c>
      <c r="K341" s="72" t="s">
        <v>0</v>
      </c>
      <c r="L341" s="16"/>
      <c r="M341" s="16">
        <f>$B341</f>
        <v>338</v>
      </c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H341" s="16"/>
      <c r="AI341" s="16">
        <f>$D341</f>
        <v>244</v>
      </c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D341"/>
    </row>
    <row r="342" spans="1:56" ht="15.9" customHeight="1" x14ac:dyDescent="0.3">
      <c r="A342" s="57">
        <v>390</v>
      </c>
      <c r="B342" s="57">
        <v>339</v>
      </c>
      <c r="C342" s="57">
        <v>32</v>
      </c>
      <c r="D342" s="57">
        <v>245</v>
      </c>
      <c r="E342" s="57"/>
      <c r="F342" s="70">
        <v>4.0949074074074075E-2</v>
      </c>
      <c r="G342" s="71" t="s">
        <v>406</v>
      </c>
      <c r="H342" s="71" t="s">
        <v>657</v>
      </c>
      <c r="I342" s="72" t="s">
        <v>401</v>
      </c>
      <c r="J342" s="72" t="s">
        <v>39</v>
      </c>
      <c r="K342" s="72" t="s">
        <v>0</v>
      </c>
      <c r="L342" s="16"/>
      <c r="M342" s="16"/>
      <c r="N342" s="16"/>
      <c r="O342" s="16"/>
      <c r="P342" s="16"/>
      <c r="Q342" s="16"/>
      <c r="R342" s="16"/>
      <c r="S342" s="16">
        <f>$B342</f>
        <v>339</v>
      </c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H342" s="16"/>
      <c r="AI342" s="16"/>
      <c r="AJ342" s="16"/>
      <c r="AK342" s="16"/>
      <c r="AL342" s="16"/>
      <c r="AM342" s="16"/>
      <c r="AN342" s="16"/>
      <c r="AO342" s="16">
        <f>$D342</f>
        <v>245</v>
      </c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D342"/>
    </row>
    <row r="343" spans="1:56" ht="15.9" customHeight="1" x14ac:dyDescent="0.3">
      <c r="A343" s="57">
        <v>394</v>
      </c>
      <c r="B343" s="57">
        <v>340</v>
      </c>
      <c r="C343" s="57">
        <v>33</v>
      </c>
      <c r="D343" s="57">
        <v>246</v>
      </c>
      <c r="E343" s="57"/>
      <c r="F343" s="70">
        <v>4.1087962962962958E-2</v>
      </c>
      <c r="G343" s="71" t="s">
        <v>277</v>
      </c>
      <c r="H343" s="71" t="s">
        <v>658</v>
      </c>
      <c r="I343" s="72" t="s">
        <v>401</v>
      </c>
      <c r="J343" s="72" t="s">
        <v>37</v>
      </c>
      <c r="K343" s="72" t="s">
        <v>0</v>
      </c>
      <c r="L343" s="16"/>
      <c r="M343" s="16">
        <f>$B343</f>
        <v>340</v>
      </c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H343" s="16"/>
      <c r="AI343" s="16">
        <f>$D343</f>
        <v>246</v>
      </c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D343"/>
    </row>
    <row r="344" spans="1:56" ht="15.9" customHeight="1" x14ac:dyDescent="0.3">
      <c r="A344" s="57">
        <v>171</v>
      </c>
      <c r="B344" s="57">
        <v>341</v>
      </c>
      <c r="C344" s="57">
        <v>8</v>
      </c>
      <c r="D344" s="57">
        <v>247</v>
      </c>
      <c r="E344" s="57"/>
      <c r="F344" s="70">
        <v>4.1296296296296296E-2</v>
      </c>
      <c r="G344" s="71" t="s">
        <v>291</v>
      </c>
      <c r="H344" s="71" t="s">
        <v>565</v>
      </c>
      <c r="I344" s="72" t="s">
        <v>436</v>
      </c>
      <c r="J344" s="72" t="s">
        <v>40</v>
      </c>
      <c r="K344" s="72" t="s">
        <v>0</v>
      </c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>
        <f>$B344</f>
        <v>341</v>
      </c>
      <c r="Y344" s="16"/>
      <c r="Z344" s="16"/>
      <c r="AA344" s="16"/>
      <c r="AB344" s="16"/>
      <c r="AC344" s="16"/>
      <c r="AD344" s="16"/>
      <c r="AE344" s="16"/>
      <c r="AF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>
        <f>$D344</f>
        <v>247</v>
      </c>
      <c r="AU344" s="16"/>
      <c r="AV344" s="16"/>
      <c r="AW344" s="16"/>
      <c r="AX344" s="16"/>
      <c r="AY344" s="16"/>
      <c r="AZ344" s="16"/>
      <c r="BA344" s="16"/>
      <c r="BB344" s="16"/>
      <c r="BD344"/>
    </row>
    <row r="345" spans="1:56" ht="15.9" customHeight="1" x14ac:dyDescent="0.3">
      <c r="A345" s="57">
        <v>173</v>
      </c>
      <c r="B345" s="57">
        <v>342</v>
      </c>
      <c r="C345" s="57">
        <v>34</v>
      </c>
      <c r="D345" s="57">
        <v>248</v>
      </c>
      <c r="E345" s="57"/>
      <c r="F345" s="70">
        <v>4.1365740740740745E-2</v>
      </c>
      <c r="G345" s="71" t="s">
        <v>548</v>
      </c>
      <c r="H345" s="71" t="s">
        <v>355</v>
      </c>
      <c r="I345" s="72" t="s">
        <v>401</v>
      </c>
      <c r="J345" s="72" t="s">
        <v>41</v>
      </c>
      <c r="K345" s="72" t="s">
        <v>0</v>
      </c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>
        <f>$B345</f>
        <v>342</v>
      </c>
      <c r="AB345" s="16"/>
      <c r="AC345" s="16"/>
      <c r="AD345" s="16"/>
      <c r="AE345" s="16"/>
      <c r="AF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>
        <f>$D345</f>
        <v>248</v>
      </c>
      <c r="AX345" s="16"/>
      <c r="AY345" s="16"/>
      <c r="AZ345" s="16"/>
      <c r="BA345" s="16"/>
      <c r="BB345" s="16"/>
      <c r="BD345"/>
    </row>
    <row r="346" spans="1:56" ht="15.9" customHeight="1" x14ac:dyDescent="0.3">
      <c r="A346" s="57">
        <v>174</v>
      </c>
      <c r="B346" s="57">
        <v>343</v>
      </c>
      <c r="C346" s="57"/>
      <c r="D346" s="57"/>
      <c r="E346" s="57"/>
      <c r="F346" s="70">
        <v>4.1388888888888892E-2</v>
      </c>
      <c r="G346" s="71" t="s">
        <v>285</v>
      </c>
      <c r="H346" s="71" t="s">
        <v>566</v>
      </c>
      <c r="I346" s="72" t="s">
        <v>74</v>
      </c>
      <c r="J346" s="72" t="s">
        <v>41</v>
      </c>
      <c r="K346" s="72" t="s">
        <v>0</v>
      </c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>
        <f>$B346</f>
        <v>343</v>
      </c>
      <c r="AB346" s="16"/>
      <c r="AC346" s="16"/>
      <c r="AD346" s="16"/>
      <c r="AE346" s="16"/>
      <c r="AF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D346"/>
    </row>
    <row r="347" spans="1:56" ht="15.9" customHeight="1" x14ac:dyDescent="0.3">
      <c r="A347" s="57">
        <v>396</v>
      </c>
      <c r="B347" s="57">
        <v>344</v>
      </c>
      <c r="C347" s="57">
        <v>94</v>
      </c>
      <c r="D347" s="57">
        <v>249</v>
      </c>
      <c r="E347" s="57"/>
      <c r="F347" s="76">
        <v>4.1967592592592591E-2</v>
      </c>
      <c r="G347" s="71" t="s">
        <v>313</v>
      </c>
      <c r="H347" s="71" t="s">
        <v>104</v>
      </c>
      <c r="I347" s="73" t="s">
        <v>372</v>
      </c>
      <c r="J347" s="72" t="s">
        <v>37</v>
      </c>
      <c r="K347" s="72" t="s">
        <v>0</v>
      </c>
      <c r="L347" s="16"/>
      <c r="M347" s="16">
        <f>$B347</f>
        <v>344</v>
      </c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H347" s="16"/>
      <c r="AI347" s="16">
        <f>$D347</f>
        <v>249</v>
      </c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D347"/>
    </row>
    <row r="348" spans="1:56" ht="15.9" customHeight="1" x14ac:dyDescent="0.3">
      <c r="A348" s="57">
        <v>399</v>
      </c>
      <c r="B348" s="57">
        <v>345</v>
      </c>
      <c r="C348" s="57">
        <v>35</v>
      </c>
      <c r="D348" s="57">
        <v>250</v>
      </c>
      <c r="E348" s="57"/>
      <c r="F348" s="76">
        <v>4.2129629629629628E-2</v>
      </c>
      <c r="G348" s="71" t="s">
        <v>354</v>
      </c>
      <c r="H348" s="71" t="s">
        <v>659</v>
      </c>
      <c r="I348" s="72" t="s">
        <v>401</v>
      </c>
      <c r="J348" s="72" t="s">
        <v>39</v>
      </c>
      <c r="K348" s="72" t="s">
        <v>0</v>
      </c>
      <c r="L348" s="16"/>
      <c r="M348" s="16"/>
      <c r="N348" s="16"/>
      <c r="O348" s="16"/>
      <c r="P348" s="16"/>
      <c r="Q348" s="16"/>
      <c r="R348" s="16"/>
      <c r="S348" s="16">
        <f>$B348</f>
        <v>345</v>
      </c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H348" s="16"/>
      <c r="AI348" s="16"/>
      <c r="AJ348" s="16"/>
      <c r="AK348" s="16"/>
      <c r="AL348" s="16"/>
      <c r="AM348" s="16"/>
      <c r="AN348" s="16"/>
      <c r="AO348" s="16">
        <f>$D348</f>
        <v>250</v>
      </c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D348"/>
    </row>
    <row r="349" spans="1:56" ht="15.9" customHeight="1" x14ac:dyDescent="0.3">
      <c r="A349" s="57">
        <v>175</v>
      </c>
      <c r="B349" s="57">
        <v>346</v>
      </c>
      <c r="C349" s="57">
        <v>114</v>
      </c>
      <c r="D349" s="57">
        <v>251</v>
      </c>
      <c r="E349" s="57"/>
      <c r="F349" s="76">
        <v>4.2314814814814812E-2</v>
      </c>
      <c r="G349" s="71" t="s">
        <v>283</v>
      </c>
      <c r="H349" s="71" t="s">
        <v>464</v>
      </c>
      <c r="I349" s="72" t="s">
        <v>358</v>
      </c>
      <c r="J349" s="72" t="s">
        <v>38</v>
      </c>
      <c r="K349" s="73" t="s">
        <v>0</v>
      </c>
      <c r="L349" s="16"/>
      <c r="M349" s="16"/>
      <c r="N349" s="16"/>
      <c r="O349" s="16"/>
      <c r="P349" s="16"/>
      <c r="Q349" s="16"/>
      <c r="R349" s="16">
        <f>$B349</f>
        <v>346</v>
      </c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H349" s="16"/>
      <c r="AI349" s="16"/>
      <c r="AJ349" s="16"/>
      <c r="AK349" s="16"/>
      <c r="AL349" s="16"/>
      <c r="AM349" s="16"/>
      <c r="AN349" s="16">
        <f>$D349</f>
        <v>251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D349"/>
    </row>
    <row r="350" spans="1:56" ht="15.9" customHeight="1" x14ac:dyDescent="0.3">
      <c r="A350" s="57">
        <v>514</v>
      </c>
      <c r="B350" s="57">
        <v>347</v>
      </c>
      <c r="C350" s="57">
        <v>9</v>
      </c>
      <c r="D350" s="57">
        <v>252</v>
      </c>
      <c r="E350" s="57"/>
      <c r="F350" s="76">
        <v>4.2546296296296297E-2</v>
      </c>
      <c r="G350" s="71" t="s">
        <v>411</v>
      </c>
      <c r="H350" s="71" t="s">
        <v>691</v>
      </c>
      <c r="I350" s="72" t="s">
        <v>436</v>
      </c>
      <c r="J350" s="72" t="s">
        <v>24</v>
      </c>
      <c r="K350" s="72" t="s">
        <v>0</v>
      </c>
      <c r="L350" s="16"/>
      <c r="M350" s="16"/>
      <c r="N350" s="16"/>
      <c r="O350" s="16"/>
      <c r="P350" s="16"/>
      <c r="Q350" s="16"/>
      <c r="R350" s="16"/>
      <c r="S350" s="16"/>
      <c r="T350" s="16">
        <f>$B350</f>
        <v>347</v>
      </c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H350" s="16"/>
      <c r="AI350" s="16"/>
      <c r="AJ350" s="16"/>
      <c r="AK350" s="16"/>
      <c r="AL350" s="16"/>
      <c r="AM350" s="16"/>
      <c r="AN350" s="16"/>
      <c r="AO350" s="16"/>
      <c r="AP350" s="16">
        <f>$D350</f>
        <v>252</v>
      </c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D350"/>
    </row>
    <row r="351" spans="1:56" ht="15.9" customHeight="1" x14ac:dyDescent="0.3">
      <c r="A351" s="57">
        <v>403</v>
      </c>
      <c r="B351" s="57">
        <v>348</v>
      </c>
      <c r="C351" s="57">
        <v>95</v>
      </c>
      <c r="D351" s="57">
        <v>253</v>
      </c>
      <c r="E351" s="57"/>
      <c r="F351" s="76">
        <v>4.2557870370370371E-2</v>
      </c>
      <c r="G351" s="71" t="s">
        <v>170</v>
      </c>
      <c r="H351" s="71" t="s">
        <v>180</v>
      </c>
      <c r="I351" s="73" t="s">
        <v>372</v>
      </c>
      <c r="J351" s="72" t="s">
        <v>37</v>
      </c>
      <c r="K351" s="72" t="s">
        <v>0</v>
      </c>
      <c r="L351" s="16"/>
      <c r="M351" s="16">
        <f>$B351</f>
        <v>348</v>
      </c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H351" s="16"/>
      <c r="AI351" s="16">
        <f>$D351</f>
        <v>253</v>
      </c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D351"/>
    </row>
    <row r="352" spans="1:56" ht="15.9" customHeight="1" x14ac:dyDescent="0.3">
      <c r="A352" s="57">
        <v>515</v>
      </c>
      <c r="B352" s="57">
        <v>349</v>
      </c>
      <c r="C352" s="57">
        <v>96</v>
      </c>
      <c r="D352" s="57">
        <v>254</v>
      </c>
      <c r="E352" s="57"/>
      <c r="F352" s="76">
        <v>4.2673611111111114E-2</v>
      </c>
      <c r="G352" s="71" t="s">
        <v>270</v>
      </c>
      <c r="H352" s="71" t="s">
        <v>111</v>
      </c>
      <c r="I352" s="72" t="s">
        <v>372</v>
      </c>
      <c r="J352" s="72" t="s">
        <v>24</v>
      </c>
      <c r="K352" s="72" t="s">
        <v>0</v>
      </c>
      <c r="L352" s="16"/>
      <c r="M352" s="16"/>
      <c r="N352" s="16"/>
      <c r="O352" s="16"/>
      <c r="P352" s="16"/>
      <c r="Q352" s="16"/>
      <c r="R352" s="16"/>
      <c r="S352" s="16"/>
      <c r="T352" s="16">
        <f>$B352</f>
        <v>349</v>
      </c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H352" s="16"/>
      <c r="AI352" s="16"/>
      <c r="AJ352" s="16"/>
      <c r="AK352" s="16"/>
      <c r="AL352" s="16"/>
      <c r="AM352" s="16"/>
      <c r="AN352" s="16"/>
      <c r="AO352" s="16"/>
      <c r="AP352" s="16">
        <f>$D352</f>
        <v>254</v>
      </c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D352"/>
    </row>
    <row r="353" spans="1:56" ht="15.9" customHeight="1" x14ac:dyDescent="0.3">
      <c r="A353" s="57">
        <v>176</v>
      </c>
      <c r="B353" s="57">
        <v>349</v>
      </c>
      <c r="C353" s="57">
        <v>96</v>
      </c>
      <c r="D353" s="57">
        <v>254</v>
      </c>
      <c r="E353" s="57"/>
      <c r="F353" s="76">
        <v>4.2673611111111114E-2</v>
      </c>
      <c r="G353" s="71" t="s">
        <v>291</v>
      </c>
      <c r="H353" s="71" t="s">
        <v>567</v>
      </c>
      <c r="I353" s="72" t="s">
        <v>372</v>
      </c>
      <c r="J353" s="72" t="s">
        <v>26</v>
      </c>
      <c r="K353" s="72" t="s">
        <v>0</v>
      </c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>
        <f>$B353</f>
        <v>349</v>
      </c>
      <c r="Z353" s="16"/>
      <c r="AA353" s="16"/>
      <c r="AB353" s="16"/>
      <c r="AC353" s="16"/>
      <c r="AD353" s="16"/>
      <c r="AE353" s="16"/>
      <c r="AF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>
        <f>$D353</f>
        <v>254</v>
      </c>
      <c r="AV353" s="16"/>
      <c r="AW353" s="16"/>
      <c r="AX353" s="16"/>
      <c r="AY353" s="16"/>
      <c r="AZ353" s="16"/>
      <c r="BA353" s="16"/>
      <c r="BB353" s="16"/>
      <c r="BD353"/>
    </row>
    <row r="354" spans="1:56" ht="15.9" customHeight="1" x14ac:dyDescent="0.3">
      <c r="A354" s="57">
        <v>177</v>
      </c>
      <c r="B354" s="57">
        <v>351</v>
      </c>
      <c r="C354" s="57">
        <v>36</v>
      </c>
      <c r="D354" s="57">
        <v>256</v>
      </c>
      <c r="E354" s="57"/>
      <c r="F354" s="76">
        <v>4.3043981481481482E-2</v>
      </c>
      <c r="G354" s="71" t="s">
        <v>114</v>
      </c>
      <c r="H354" s="71" t="s">
        <v>480</v>
      </c>
      <c r="I354" s="72" t="s">
        <v>401</v>
      </c>
      <c r="J354" s="72" t="s">
        <v>38</v>
      </c>
      <c r="K354" s="73" t="s">
        <v>0</v>
      </c>
      <c r="L354" s="16"/>
      <c r="M354" s="16"/>
      <c r="N354" s="16"/>
      <c r="O354" s="16"/>
      <c r="P354" s="16"/>
      <c r="Q354" s="16"/>
      <c r="R354" s="16">
        <f>$B354</f>
        <v>351</v>
      </c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H354" s="16"/>
      <c r="AI354" s="16"/>
      <c r="AJ354" s="16"/>
      <c r="AK354" s="16"/>
      <c r="AL354" s="16"/>
      <c r="AM354" s="16"/>
      <c r="AN354" s="16">
        <f>$D354</f>
        <v>256</v>
      </c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D354"/>
    </row>
    <row r="355" spans="1:56" ht="15.9" customHeight="1" x14ac:dyDescent="0.3">
      <c r="A355" s="57">
        <v>518</v>
      </c>
      <c r="B355" s="57">
        <v>352</v>
      </c>
      <c r="C355" s="57">
        <v>115</v>
      </c>
      <c r="D355" s="57">
        <v>257</v>
      </c>
      <c r="E355" s="57"/>
      <c r="F355" s="76">
        <v>4.3368055555555556E-2</v>
      </c>
      <c r="G355" s="71" t="s">
        <v>376</v>
      </c>
      <c r="H355" s="71" t="s">
        <v>473</v>
      </c>
      <c r="I355" s="72" t="s">
        <v>358</v>
      </c>
      <c r="J355" s="72" t="s">
        <v>58</v>
      </c>
      <c r="K355" s="73" t="s">
        <v>0</v>
      </c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>
        <f>$B355</f>
        <v>352</v>
      </c>
      <c r="AC355" s="16"/>
      <c r="AD355" s="16"/>
      <c r="AE355" s="16"/>
      <c r="AF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>
        <f>$D355</f>
        <v>257</v>
      </c>
      <c r="AY355" s="16"/>
      <c r="AZ355" s="16"/>
      <c r="BA355" s="16"/>
      <c r="BB355" s="16"/>
      <c r="BD355"/>
    </row>
    <row r="356" spans="1:56" ht="15.9" customHeight="1" x14ac:dyDescent="0.3">
      <c r="A356" s="57">
        <v>405</v>
      </c>
      <c r="B356" s="57">
        <v>353</v>
      </c>
      <c r="C356" s="57">
        <v>37</v>
      </c>
      <c r="D356" s="57">
        <v>258</v>
      </c>
      <c r="E356" s="57"/>
      <c r="F356" s="76">
        <v>4.3391203703703703E-2</v>
      </c>
      <c r="G356" s="71" t="s">
        <v>386</v>
      </c>
      <c r="H356" s="71" t="s">
        <v>127</v>
      </c>
      <c r="I356" s="72" t="s">
        <v>401</v>
      </c>
      <c r="J356" s="74" t="s">
        <v>77</v>
      </c>
      <c r="K356" s="72" t="s">
        <v>0</v>
      </c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>
        <f>$B356</f>
        <v>353</v>
      </c>
      <c r="X356" s="16"/>
      <c r="Y356" s="16"/>
      <c r="Z356" s="16"/>
      <c r="AA356" s="16"/>
      <c r="AB356" s="16"/>
      <c r="AC356" s="16"/>
      <c r="AD356" s="16"/>
      <c r="AE356" s="16"/>
      <c r="AF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>
        <f>$D356</f>
        <v>258</v>
      </c>
      <c r="AT356" s="16"/>
      <c r="AU356" s="16"/>
      <c r="AV356" s="16"/>
      <c r="AW356" s="16"/>
      <c r="AX356" s="16"/>
      <c r="AY356" s="16"/>
      <c r="AZ356" s="16"/>
      <c r="BA356" s="16"/>
      <c r="BB356" s="16"/>
      <c r="BD356"/>
    </row>
    <row r="357" spans="1:56" ht="15.9" customHeight="1" x14ac:dyDescent="0.3">
      <c r="A357" s="57">
        <v>519</v>
      </c>
      <c r="B357" s="57">
        <v>354</v>
      </c>
      <c r="C357" s="57">
        <v>116</v>
      </c>
      <c r="D357" s="57">
        <v>259</v>
      </c>
      <c r="E357" s="57"/>
      <c r="F357" s="76">
        <v>4.4085648148148145E-2</v>
      </c>
      <c r="G357" s="71" t="s">
        <v>304</v>
      </c>
      <c r="H357" s="71" t="s">
        <v>692</v>
      </c>
      <c r="I357" s="72" t="s">
        <v>358</v>
      </c>
      <c r="J357" s="74" t="s">
        <v>23</v>
      </c>
      <c r="K357" s="72" t="s">
        <v>0</v>
      </c>
      <c r="L357" s="16"/>
      <c r="M357" s="16"/>
      <c r="N357" s="16">
        <f>$B357</f>
        <v>354</v>
      </c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H357" s="16"/>
      <c r="AI357" s="16"/>
      <c r="AJ357" s="16">
        <f>$D357</f>
        <v>259</v>
      </c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D357"/>
    </row>
    <row r="358" spans="1:56" ht="15.9" customHeight="1" x14ac:dyDescent="0.3">
      <c r="A358" s="57">
        <v>522</v>
      </c>
      <c r="B358" s="57">
        <v>355</v>
      </c>
      <c r="C358" s="57">
        <v>98</v>
      </c>
      <c r="D358" s="57">
        <v>260</v>
      </c>
      <c r="E358" s="57"/>
      <c r="F358" s="76">
        <v>4.4108796296296299E-2</v>
      </c>
      <c r="G358" s="71" t="s">
        <v>450</v>
      </c>
      <c r="H358" s="71" t="s">
        <v>693</v>
      </c>
      <c r="I358" s="72" t="s">
        <v>372</v>
      </c>
      <c r="J358" s="72" t="s">
        <v>23</v>
      </c>
      <c r="K358" s="72" t="s">
        <v>0</v>
      </c>
      <c r="L358" s="16"/>
      <c r="M358" s="16"/>
      <c r="N358" s="16">
        <f>$B358</f>
        <v>355</v>
      </c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H358" s="16"/>
      <c r="AI358" s="16"/>
      <c r="AJ358" s="16">
        <f>$D358</f>
        <v>260</v>
      </c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D358"/>
    </row>
    <row r="359" spans="1:56" ht="15.9" customHeight="1" x14ac:dyDescent="0.3">
      <c r="A359" s="57">
        <v>178</v>
      </c>
      <c r="B359" s="57">
        <v>356</v>
      </c>
      <c r="C359" s="57">
        <v>38</v>
      </c>
      <c r="D359" s="57">
        <v>261</v>
      </c>
      <c r="E359" s="57"/>
      <c r="F359" s="76">
        <v>4.4143518518518519E-2</v>
      </c>
      <c r="G359" s="71" t="s">
        <v>279</v>
      </c>
      <c r="H359" s="71" t="s">
        <v>568</v>
      </c>
      <c r="I359" s="72" t="s">
        <v>401</v>
      </c>
      <c r="J359" s="72" t="s">
        <v>28</v>
      </c>
      <c r="K359" s="72" t="s">
        <v>0</v>
      </c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>
        <f>$B359</f>
        <v>356</v>
      </c>
      <c r="AE359" s="16"/>
      <c r="AF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>
        <f>$D359</f>
        <v>261</v>
      </c>
      <c r="BA359" s="16"/>
      <c r="BB359" s="16"/>
      <c r="BD359"/>
    </row>
    <row r="360" spans="1:56" ht="15.9" customHeight="1" x14ac:dyDescent="0.3">
      <c r="A360" s="57">
        <v>179</v>
      </c>
      <c r="B360" s="57">
        <v>357</v>
      </c>
      <c r="C360" s="57">
        <v>99</v>
      </c>
      <c r="D360" s="57">
        <v>262</v>
      </c>
      <c r="E360" s="57"/>
      <c r="F360" s="76">
        <v>4.4965277777777778E-2</v>
      </c>
      <c r="G360" s="71" t="s">
        <v>201</v>
      </c>
      <c r="H360" s="71" t="s">
        <v>569</v>
      </c>
      <c r="I360" s="72" t="s">
        <v>372</v>
      </c>
      <c r="J360" s="72" t="s">
        <v>40</v>
      </c>
      <c r="K360" s="72" t="s">
        <v>0</v>
      </c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>
        <f>$B360</f>
        <v>357</v>
      </c>
      <c r="Y360" s="16"/>
      <c r="Z360" s="16"/>
      <c r="AA360" s="16"/>
      <c r="AB360" s="16"/>
      <c r="AC360" s="16"/>
      <c r="AD360" s="16"/>
      <c r="AE360" s="16"/>
      <c r="AF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>
        <f>$D360</f>
        <v>262</v>
      </c>
      <c r="AU360" s="16"/>
      <c r="AV360" s="16"/>
      <c r="AW360" s="16"/>
      <c r="AX360" s="16"/>
      <c r="AY360" s="16"/>
      <c r="AZ360" s="16"/>
      <c r="BA360" s="16"/>
      <c r="BB360" s="16"/>
      <c r="BD360"/>
    </row>
    <row r="361" spans="1:56" ht="15.9" customHeight="1" x14ac:dyDescent="0.3">
      <c r="A361" s="57">
        <v>407</v>
      </c>
      <c r="B361" s="57">
        <v>358</v>
      </c>
      <c r="C361" s="57">
        <v>117</v>
      </c>
      <c r="D361" s="57">
        <v>263</v>
      </c>
      <c r="E361" s="57"/>
      <c r="F361" s="76">
        <v>4.5034722222222219E-2</v>
      </c>
      <c r="G361" s="71" t="s">
        <v>660</v>
      </c>
      <c r="H361" s="71" t="s">
        <v>661</v>
      </c>
      <c r="I361" s="72" t="s">
        <v>358</v>
      </c>
      <c r="J361" s="72" t="s">
        <v>37</v>
      </c>
      <c r="K361" s="72" t="s">
        <v>0</v>
      </c>
      <c r="L361" s="16"/>
      <c r="M361" s="16">
        <f>$B361</f>
        <v>358</v>
      </c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H361" s="16"/>
      <c r="AI361" s="16">
        <f>$D361</f>
        <v>263</v>
      </c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D361"/>
    </row>
    <row r="362" spans="1:56" ht="15.9" customHeight="1" x14ac:dyDescent="0.3">
      <c r="A362" s="57">
        <v>408</v>
      </c>
      <c r="B362" s="57">
        <v>359</v>
      </c>
      <c r="C362" s="57">
        <v>100</v>
      </c>
      <c r="D362" s="57">
        <v>264</v>
      </c>
      <c r="E362" s="57"/>
      <c r="F362" s="76">
        <v>4.5057870370370373E-2</v>
      </c>
      <c r="G362" s="71" t="s">
        <v>378</v>
      </c>
      <c r="H362" s="71" t="s">
        <v>126</v>
      </c>
      <c r="I362" s="72" t="s">
        <v>372</v>
      </c>
      <c r="J362" s="72" t="s">
        <v>27</v>
      </c>
      <c r="K362" s="72" t="s">
        <v>0</v>
      </c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>
        <f>$B362</f>
        <v>359</v>
      </c>
      <c r="AA362" s="16"/>
      <c r="AB362" s="16"/>
      <c r="AC362" s="16"/>
      <c r="AD362" s="16"/>
      <c r="AE362" s="16"/>
      <c r="AF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>
        <f>$D362</f>
        <v>264</v>
      </c>
      <c r="AW362" s="16"/>
      <c r="AX362" s="16"/>
      <c r="AY362" s="16"/>
      <c r="AZ362" s="16"/>
      <c r="BA362" s="16"/>
      <c r="BB362" s="16"/>
      <c r="BD362"/>
    </row>
    <row r="363" spans="1:56" ht="15.9" customHeight="1" x14ac:dyDescent="0.3">
      <c r="A363" s="57">
        <v>410</v>
      </c>
      <c r="B363" s="57">
        <v>360</v>
      </c>
      <c r="C363" s="57">
        <v>39</v>
      </c>
      <c r="D363" s="57">
        <v>265</v>
      </c>
      <c r="E363" s="57"/>
      <c r="F363" s="76">
        <v>4.5138888888888888E-2</v>
      </c>
      <c r="G363" s="71" t="s">
        <v>294</v>
      </c>
      <c r="H363" s="71" t="s">
        <v>662</v>
      </c>
      <c r="I363" s="73" t="s">
        <v>401</v>
      </c>
      <c r="J363" s="74" t="s">
        <v>77</v>
      </c>
      <c r="K363" s="72" t="s">
        <v>0</v>
      </c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>
        <f>$B363</f>
        <v>360</v>
      </c>
      <c r="X363" s="16"/>
      <c r="Y363" s="16"/>
      <c r="Z363" s="16"/>
      <c r="AA363" s="16"/>
      <c r="AB363" s="16"/>
      <c r="AC363" s="16"/>
      <c r="AD363" s="16"/>
      <c r="AE363" s="16"/>
      <c r="AF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>
        <f>$D363</f>
        <v>265</v>
      </c>
      <c r="AT363" s="16"/>
      <c r="AU363" s="16"/>
      <c r="AV363" s="16"/>
      <c r="AW363" s="16"/>
      <c r="AX363" s="16"/>
      <c r="AY363" s="16"/>
      <c r="AZ363" s="16"/>
      <c r="BA363" s="16"/>
      <c r="BB363" s="16"/>
      <c r="BD363"/>
    </row>
    <row r="364" spans="1:56" ht="15.9" customHeight="1" x14ac:dyDescent="0.3">
      <c r="A364" s="57">
        <v>413</v>
      </c>
      <c r="B364" s="57">
        <v>361</v>
      </c>
      <c r="C364" s="57">
        <v>10</v>
      </c>
      <c r="D364" s="57">
        <v>266</v>
      </c>
      <c r="E364" s="57"/>
      <c r="F364" s="76">
        <v>4.5486111111111109E-2</v>
      </c>
      <c r="G364" s="71" t="s">
        <v>548</v>
      </c>
      <c r="H364" s="71" t="s">
        <v>663</v>
      </c>
      <c r="I364" s="72" t="s">
        <v>436</v>
      </c>
      <c r="J364" s="72" t="s">
        <v>158</v>
      </c>
      <c r="K364" s="72" t="s">
        <v>0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>
        <f>$B364</f>
        <v>361</v>
      </c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>
        <f>$D364</f>
        <v>266</v>
      </c>
      <c r="BD364"/>
    </row>
    <row r="365" spans="1:56" ht="15.9" customHeight="1" x14ac:dyDescent="0.3">
      <c r="A365" s="57">
        <v>180</v>
      </c>
      <c r="B365" s="57">
        <v>362</v>
      </c>
      <c r="C365" s="57">
        <v>40</v>
      </c>
      <c r="D365" s="57">
        <v>267</v>
      </c>
      <c r="E365" s="57"/>
      <c r="F365" s="76">
        <v>4.5624999999999999E-2</v>
      </c>
      <c r="G365" s="71" t="s">
        <v>479</v>
      </c>
      <c r="H365" s="71" t="s">
        <v>149</v>
      </c>
      <c r="I365" s="72" t="s">
        <v>401</v>
      </c>
      <c r="J365" s="75" t="s">
        <v>26</v>
      </c>
      <c r="K365" s="72" t="s">
        <v>0</v>
      </c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>
        <f>$B365</f>
        <v>362</v>
      </c>
      <c r="Z365" s="16"/>
      <c r="AA365" s="16"/>
      <c r="AB365" s="16"/>
      <c r="AC365" s="16"/>
      <c r="AD365" s="16"/>
      <c r="AE365" s="16"/>
      <c r="AF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>
        <f>$D365</f>
        <v>267</v>
      </c>
      <c r="AV365" s="16"/>
      <c r="AW365" s="16"/>
      <c r="AX365" s="16"/>
      <c r="AY365" s="16"/>
      <c r="AZ365" s="16"/>
      <c r="BA365" s="16"/>
      <c r="BB365" s="16"/>
      <c r="BD365"/>
    </row>
    <row r="366" spans="1:56" ht="15.9" customHeight="1" x14ac:dyDescent="0.3">
      <c r="A366" s="57">
        <v>524</v>
      </c>
      <c r="B366" s="57">
        <v>363</v>
      </c>
      <c r="C366" s="57">
        <v>118</v>
      </c>
      <c r="D366" s="57">
        <v>268</v>
      </c>
      <c r="E366" s="57"/>
      <c r="F366" s="76">
        <v>4.6168981481481484E-2</v>
      </c>
      <c r="G366" s="71" t="s">
        <v>307</v>
      </c>
      <c r="H366" s="71" t="s">
        <v>461</v>
      </c>
      <c r="I366" s="72" t="s">
        <v>358</v>
      </c>
      <c r="J366" s="72" t="s">
        <v>58</v>
      </c>
      <c r="K366" s="72" t="s">
        <v>0</v>
      </c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>
        <f>$B366</f>
        <v>363</v>
      </c>
      <c r="AC366" s="16"/>
      <c r="AD366" s="16"/>
      <c r="AE366" s="16"/>
      <c r="AF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>
        <f>$D366</f>
        <v>268</v>
      </c>
      <c r="AY366" s="16"/>
      <c r="AZ366" s="16"/>
      <c r="BA366" s="16"/>
      <c r="BB366" s="16"/>
      <c r="BD366"/>
    </row>
    <row r="367" spans="1:56" ht="15.9" customHeight="1" x14ac:dyDescent="0.3">
      <c r="A367" s="57">
        <v>525</v>
      </c>
      <c r="B367" s="57">
        <v>364</v>
      </c>
      <c r="C367" s="57">
        <v>119</v>
      </c>
      <c r="D367" s="57">
        <v>269</v>
      </c>
      <c r="E367" s="57"/>
      <c r="F367" s="76">
        <v>4.6261574074074073E-2</v>
      </c>
      <c r="G367" s="71" t="s">
        <v>270</v>
      </c>
      <c r="H367" s="71" t="s">
        <v>470</v>
      </c>
      <c r="I367" s="72" t="s">
        <v>358</v>
      </c>
      <c r="J367" s="72" t="s">
        <v>24</v>
      </c>
      <c r="K367" s="72" t="s">
        <v>0</v>
      </c>
      <c r="L367" s="16"/>
      <c r="M367" s="16"/>
      <c r="N367" s="16"/>
      <c r="O367" s="16"/>
      <c r="P367" s="16"/>
      <c r="Q367" s="16"/>
      <c r="R367" s="16"/>
      <c r="S367" s="16"/>
      <c r="T367" s="16">
        <f>$B367</f>
        <v>364</v>
      </c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H367" s="16"/>
      <c r="AI367" s="16"/>
      <c r="AJ367" s="16"/>
      <c r="AK367" s="16"/>
      <c r="AL367" s="16"/>
      <c r="AM367" s="16"/>
      <c r="AN367" s="16"/>
      <c r="AO367" s="16"/>
      <c r="AP367" s="16">
        <f>$D367</f>
        <v>269</v>
      </c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D367"/>
    </row>
    <row r="368" spans="1:56" ht="15.9" customHeight="1" x14ac:dyDescent="0.3">
      <c r="A368" s="57">
        <v>531</v>
      </c>
      <c r="B368" s="57">
        <v>364</v>
      </c>
      <c r="C368" s="57">
        <v>101</v>
      </c>
      <c r="D368" s="57">
        <v>269</v>
      </c>
      <c r="E368" s="57"/>
      <c r="F368" s="76">
        <v>4.6261574074074073E-2</v>
      </c>
      <c r="G368" s="71" t="s">
        <v>114</v>
      </c>
      <c r="H368" s="71" t="s">
        <v>244</v>
      </c>
      <c r="I368" s="72" t="s">
        <v>372</v>
      </c>
      <c r="J368" s="72" t="s">
        <v>24</v>
      </c>
      <c r="K368" s="72" t="s">
        <v>0</v>
      </c>
      <c r="L368" s="16"/>
      <c r="M368" s="16"/>
      <c r="N368" s="16"/>
      <c r="O368" s="16"/>
      <c r="P368" s="16"/>
      <c r="Q368" s="16"/>
      <c r="R368" s="16"/>
      <c r="S368" s="16"/>
      <c r="T368" s="16">
        <f>$B368</f>
        <v>364</v>
      </c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H368" s="16"/>
      <c r="AI368" s="16"/>
      <c r="AJ368" s="16"/>
      <c r="AK368" s="16"/>
      <c r="AL368" s="16"/>
      <c r="AM368" s="16"/>
      <c r="AN368" s="16"/>
      <c r="AO368" s="16"/>
      <c r="AP368" s="16">
        <f>$D368</f>
        <v>269</v>
      </c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D368"/>
    </row>
    <row r="369" spans="1:56" ht="15.9" customHeight="1" x14ac:dyDescent="0.3">
      <c r="A369" s="57">
        <v>181</v>
      </c>
      <c r="B369" s="57">
        <v>366</v>
      </c>
      <c r="C369" s="57">
        <v>11</v>
      </c>
      <c r="D369" s="57">
        <v>271</v>
      </c>
      <c r="E369" s="57"/>
      <c r="F369" s="76">
        <v>4.6342592592592595E-2</v>
      </c>
      <c r="G369" s="71" t="s">
        <v>408</v>
      </c>
      <c r="H369" s="71" t="s">
        <v>126</v>
      </c>
      <c r="I369" s="72" t="s">
        <v>436</v>
      </c>
      <c r="J369" s="74" t="s">
        <v>41</v>
      </c>
      <c r="K369" s="72" t="s">
        <v>0</v>
      </c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>
        <f>$B369</f>
        <v>366</v>
      </c>
      <c r="AB369" s="16"/>
      <c r="AC369" s="16"/>
      <c r="AD369" s="16"/>
      <c r="AE369" s="16"/>
      <c r="AF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>
        <f>$D369</f>
        <v>271</v>
      </c>
      <c r="AX369" s="16"/>
      <c r="AY369" s="16"/>
      <c r="AZ369" s="16"/>
      <c r="BA369" s="16"/>
      <c r="BB369" s="16"/>
      <c r="BD369"/>
    </row>
    <row r="370" spans="1:56" ht="15.9" customHeight="1" x14ac:dyDescent="0.3">
      <c r="A370" s="57">
        <v>182</v>
      </c>
      <c r="B370" s="57">
        <v>367</v>
      </c>
      <c r="C370" s="57">
        <v>41</v>
      </c>
      <c r="D370" s="57">
        <v>272</v>
      </c>
      <c r="E370" s="57"/>
      <c r="F370" s="76">
        <v>4.6458333333333331E-2</v>
      </c>
      <c r="G370" s="71" t="s">
        <v>277</v>
      </c>
      <c r="H370" s="71" t="s">
        <v>570</v>
      </c>
      <c r="I370" s="72" t="s">
        <v>401</v>
      </c>
      <c r="J370" s="72" t="s">
        <v>26</v>
      </c>
      <c r="K370" s="72" t="s">
        <v>0</v>
      </c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>
        <f>$B370</f>
        <v>367</v>
      </c>
      <c r="Z370" s="16"/>
      <c r="AA370" s="16"/>
      <c r="AB370" s="16"/>
      <c r="AC370" s="16"/>
      <c r="AD370" s="16"/>
      <c r="AE370" s="16"/>
      <c r="AF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>
        <f>$D370</f>
        <v>272</v>
      </c>
      <c r="AV370" s="16"/>
      <c r="AW370" s="16"/>
      <c r="AX370" s="16"/>
      <c r="AY370" s="16"/>
      <c r="AZ370" s="16"/>
      <c r="BA370" s="16"/>
      <c r="BB370" s="16"/>
      <c r="BD370"/>
    </row>
    <row r="371" spans="1:56" ht="15.9" customHeight="1" x14ac:dyDescent="0.3">
      <c r="A371" s="57">
        <v>184</v>
      </c>
      <c r="B371" s="57">
        <v>368</v>
      </c>
      <c r="C371" s="57">
        <v>42</v>
      </c>
      <c r="D371" s="57">
        <v>273</v>
      </c>
      <c r="E371" s="57"/>
      <c r="F371" s="76">
        <v>4.6516203703703705E-2</v>
      </c>
      <c r="G371" s="71" t="s">
        <v>313</v>
      </c>
      <c r="H371" s="71" t="s">
        <v>571</v>
      </c>
      <c r="I371" s="72" t="s">
        <v>401</v>
      </c>
      <c r="J371" s="72" t="s">
        <v>129</v>
      </c>
      <c r="K371" s="72" t="s">
        <v>0</v>
      </c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>
        <f>$B371</f>
        <v>368</v>
      </c>
      <c r="AF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>
        <f>$D371</f>
        <v>273</v>
      </c>
      <c r="BB371" s="16"/>
      <c r="BD371"/>
    </row>
    <row r="372" spans="1:56" ht="15.9" customHeight="1" x14ac:dyDescent="0.3">
      <c r="A372" s="57">
        <v>185</v>
      </c>
      <c r="B372" s="57">
        <v>369</v>
      </c>
      <c r="C372" s="57">
        <v>120</v>
      </c>
      <c r="D372" s="57">
        <v>274</v>
      </c>
      <c r="E372" s="57"/>
      <c r="F372" s="76">
        <v>4.6527777777777779E-2</v>
      </c>
      <c r="G372" s="71" t="s">
        <v>572</v>
      </c>
      <c r="H372" s="71" t="s">
        <v>447</v>
      </c>
      <c r="I372" s="72" t="s">
        <v>358</v>
      </c>
      <c r="J372" s="72" t="s">
        <v>26</v>
      </c>
      <c r="K372" s="72" t="s">
        <v>0</v>
      </c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>
        <f>$B372</f>
        <v>369</v>
      </c>
      <c r="Z372" s="16"/>
      <c r="AA372" s="16"/>
      <c r="AB372" s="16"/>
      <c r="AC372" s="16"/>
      <c r="AD372" s="16"/>
      <c r="AE372" s="16"/>
      <c r="AF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>
        <f>$D372</f>
        <v>274</v>
      </c>
      <c r="AV372" s="16"/>
      <c r="AW372" s="16"/>
      <c r="AX372" s="16"/>
      <c r="AY372" s="16"/>
      <c r="AZ372" s="16"/>
      <c r="BA372" s="16"/>
      <c r="BB372" s="16"/>
      <c r="BD372"/>
    </row>
    <row r="373" spans="1:56" ht="15.9" customHeight="1" x14ac:dyDescent="0.3">
      <c r="A373" s="57">
        <v>188</v>
      </c>
      <c r="B373" s="57">
        <v>370</v>
      </c>
      <c r="C373" s="57">
        <v>102</v>
      </c>
      <c r="D373" s="57">
        <v>275</v>
      </c>
      <c r="E373" s="57"/>
      <c r="F373" s="76">
        <v>4.7199074074074081E-2</v>
      </c>
      <c r="G373" s="71" t="s">
        <v>573</v>
      </c>
      <c r="H373" s="71" t="s">
        <v>574</v>
      </c>
      <c r="I373" s="72" t="s">
        <v>372</v>
      </c>
      <c r="J373" s="72" t="s">
        <v>26</v>
      </c>
      <c r="K373" s="72" t="s">
        <v>0</v>
      </c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>
        <f>$B373</f>
        <v>370</v>
      </c>
      <c r="Z373" s="16"/>
      <c r="AA373" s="16"/>
      <c r="AB373" s="16"/>
      <c r="AC373" s="16"/>
      <c r="AD373" s="16"/>
      <c r="AE373" s="16"/>
      <c r="AF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>
        <f>$D373</f>
        <v>275</v>
      </c>
      <c r="AV373" s="16"/>
      <c r="AW373" s="16"/>
      <c r="AX373" s="16"/>
      <c r="AY373" s="16"/>
      <c r="AZ373" s="16"/>
      <c r="BA373" s="16"/>
      <c r="BB373" s="16"/>
      <c r="BD373"/>
    </row>
    <row r="374" spans="1:56" ht="15.9" customHeight="1" x14ac:dyDescent="0.3">
      <c r="A374" s="57">
        <v>189</v>
      </c>
      <c r="B374" s="57">
        <v>371</v>
      </c>
      <c r="C374" s="57">
        <v>103</v>
      </c>
      <c r="D374" s="57">
        <v>276</v>
      </c>
      <c r="E374" s="57"/>
      <c r="F374" s="76">
        <v>4.7939814814814817E-2</v>
      </c>
      <c r="G374" s="71" t="s">
        <v>575</v>
      </c>
      <c r="H374" s="71" t="s">
        <v>576</v>
      </c>
      <c r="I374" s="72" t="s">
        <v>372</v>
      </c>
      <c r="J374" s="74" t="s">
        <v>129</v>
      </c>
      <c r="K374" s="72" t="s">
        <v>0</v>
      </c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>
        <f>$B374</f>
        <v>371</v>
      </c>
      <c r="AF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>
        <f>$D374</f>
        <v>276</v>
      </c>
      <c r="BB374" s="16"/>
      <c r="BD374"/>
    </row>
    <row r="375" spans="1:56" ht="15.9" customHeight="1" x14ac:dyDescent="0.3">
      <c r="A375" s="57">
        <v>190</v>
      </c>
      <c r="B375" s="57">
        <v>372</v>
      </c>
      <c r="C375" s="57">
        <v>12</v>
      </c>
      <c r="D375" s="57">
        <v>277</v>
      </c>
      <c r="E375" s="57"/>
      <c r="F375" s="76">
        <v>4.853009259259259E-2</v>
      </c>
      <c r="G375" s="71" t="s">
        <v>294</v>
      </c>
      <c r="H375" s="71" t="s">
        <v>506</v>
      </c>
      <c r="I375" s="72" t="s">
        <v>436</v>
      </c>
      <c r="J375" s="72" t="s">
        <v>129</v>
      </c>
      <c r="K375" s="72" t="s">
        <v>0</v>
      </c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>
        <f>$B375</f>
        <v>372</v>
      </c>
      <c r="AF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>
        <f>$D375</f>
        <v>277</v>
      </c>
      <c r="BB375" s="16"/>
      <c r="BD375"/>
    </row>
    <row r="376" spans="1:56" ht="15.9" customHeight="1" x14ac:dyDescent="0.3">
      <c r="A376" s="57">
        <v>532</v>
      </c>
      <c r="B376" s="57">
        <v>373</v>
      </c>
      <c r="C376" s="57">
        <v>104</v>
      </c>
      <c r="D376" s="57">
        <v>278</v>
      </c>
      <c r="E376" s="57"/>
      <c r="F376" s="76">
        <v>5.0011574074074076E-2</v>
      </c>
      <c r="G376" s="71" t="s">
        <v>386</v>
      </c>
      <c r="H376" s="71" t="s">
        <v>471</v>
      </c>
      <c r="I376" s="72" t="s">
        <v>372</v>
      </c>
      <c r="J376" s="72" t="s">
        <v>58</v>
      </c>
      <c r="K376" s="72" t="s">
        <v>0</v>
      </c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>
        <f>$B376</f>
        <v>373</v>
      </c>
      <c r="AC376" s="16"/>
      <c r="AD376" s="16"/>
      <c r="AE376" s="16"/>
      <c r="AF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>
        <f>$D376</f>
        <v>278</v>
      </c>
      <c r="AY376" s="16"/>
      <c r="AZ376" s="16"/>
      <c r="BA376" s="16"/>
      <c r="BB376" s="16"/>
      <c r="BD376"/>
    </row>
    <row r="377" spans="1:56" ht="15.9" customHeight="1" x14ac:dyDescent="0.3">
      <c r="A377" s="57">
        <v>414</v>
      </c>
      <c r="B377" s="57">
        <v>374</v>
      </c>
      <c r="C377" s="57">
        <v>105</v>
      </c>
      <c r="D377" s="57">
        <v>279</v>
      </c>
      <c r="E377" s="57"/>
      <c r="F377" s="76">
        <v>5.0057870370370371E-2</v>
      </c>
      <c r="G377" s="71" t="s">
        <v>474</v>
      </c>
      <c r="H377" s="71" t="s">
        <v>475</v>
      </c>
      <c r="I377" s="72" t="s">
        <v>372</v>
      </c>
      <c r="J377" s="72" t="s">
        <v>39</v>
      </c>
      <c r="K377" s="72" t="s">
        <v>0</v>
      </c>
      <c r="L377" s="16"/>
      <c r="M377" s="16"/>
      <c r="N377" s="16"/>
      <c r="O377" s="16"/>
      <c r="P377" s="16"/>
      <c r="Q377" s="16"/>
      <c r="R377" s="16"/>
      <c r="S377" s="16">
        <f>$B377</f>
        <v>374</v>
      </c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H377" s="16"/>
      <c r="AI377" s="16"/>
      <c r="AJ377" s="16"/>
      <c r="AK377" s="16"/>
      <c r="AL377" s="16"/>
      <c r="AM377" s="16"/>
      <c r="AN377" s="16"/>
      <c r="AO377" s="16">
        <f>$D377</f>
        <v>279</v>
      </c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D377"/>
    </row>
    <row r="378" spans="1:56" ht="15.9" customHeight="1" x14ac:dyDescent="0.3">
      <c r="A378" s="57">
        <v>534</v>
      </c>
      <c r="B378" s="57">
        <v>375</v>
      </c>
      <c r="C378" s="57">
        <v>106</v>
      </c>
      <c r="D378" s="57">
        <v>280</v>
      </c>
      <c r="E378" s="57"/>
      <c r="F378" s="76">
        <v>5.0254629629629628E-2</v>
      </c>
      <c r="G378" s="71" t="s">
        <v>477</v>
      </c>
      <c r="H378" s="71" t="s">
        <v>478</v>
      </c>
      <c r="I378" s="72" t="s">
        <v>372</v>
      </c>
      <c r="J378" s="74" t="s">
        <v>54</v>
      </c>
      <c r="K378" s="72" t="s">
        <v>0</v>
      </c>
      <c r="L378" s="16"/>
      <c r="M378" s="16"/>
      <c r="N378" s="16"/>
      <c r="O378" s="16"/>
      <c r="P378" s="16">
        <f>$B378</f>
        <v>375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H378" s="16"/>
      <c r="AI378" s="16"/>
      <c r="AJ378" s="16"/>
      <c r="AK378" s="16"/>
      <c r="AL378" s="16">
        <f>$D378</f>
        <v>280</v>
      </c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D378"/>
    </row>
    <row r="379" spans="1:56" ht="15.9" customHeight="1" x14ac:dyDescent="0.3">
      <c r="A379" s="57">
        <v>191</v>
      </c>
      <c r="B379" s="57">
        <v>376</v>
      </c>
      <c r="C379" s="57">
        <v>107</v>
      </c>
      <c r="D379" s="57">
        <v>281</v>
      </c>
      <c r="E379" s="57"/>
      <c r="F379" s="76">
        <v>5.0578703703703709E-2</v>
      </c>
      <c r="G379" s="71" t="s">
        <v>577</v>
      </c>
      <c r="H379" s="71" t="s">
        <v>578</v>
      </c>
      <c r="I379" s="72" t="s">
        <v>372</v>
      </c>
      <c r="J379" s="72" t="s">
        <v>129</v>
      </c>
      <c r="K379" s="72" t="s">
        <v>0</v>
      </c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>
        <f>$B379</f>
        <v>376</v>
      </c>
      <c r="AF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>
        <f>$D379</f>
        <v>281</v>
      </c>
      <c r="BB379" s="16"/>
      <c r="BD379"/>
    </row>
    <row r="380" spans="1:56" ht="15.9" customHeight="1" x14ac:dyDescent="0.25">
      <c r="A380" s="57">
        <v>542</v>
      </c>
      <c r="B380" s="57">
        <v>377</v>
      </c>
      <c r="C380" s="57"/>
      <c r="D380" s="57">
        <v>282</v>
      </c>
      <c r="E380" s="55"/>
      <c r="F380" s="67"/>
      <c r="L380" s="16">
        <f t="shared" ref="L380:L389" si="0">$B380</f>
        <v>377</v>
      </c>
      <c r="M380" s="16"/>
      <c r="N380" s="16">
        <f t="shared" ref="N380:O391" si="1">$B380</f>
        <v>377</v>
      </c>
      <c r="O380" s="16">
        <f t="shared" si="1"/>
        <v>377</v>
      </c>
      <c r="P380" s="16"/>
      <c r="Q380" s="16"/>
      <c r="R380" s="16"/>
      <c r="S380" s="16"/>
      <c r="T380" s="16"/>
      <c r="U380" s="16">
        <f t="shared" ref="U380:U388" si="2">$B380</f>
        <v>377</v>
      </c>
      <c r="V380" s="16"/>
      <c r="W380" s="16"/>
      <c r="X380" s="16"/>
      <c r="Y380" s="16"/>
      <c r="Z380" s="16"/>
      <c r="AA380" s="16"/>
      <c r="AB380" s="16">
        <f t="shared" ref="AB380:AB381" si="3">$B380</f>
        <v>377</v>
      </c>
      <c r="AC380" s="16"/>
      <c r="AD380" s="16"/>
      <c r="AE380" s="16"/>
      <c r="AF380" s="16"/>
      <c r="AH380" s="16">
        <f t="shared" ref="AH380:AK385" si="4">$D380</f>
        <v>282</v>
      </c>
      <c r="AI380" s="16"/>
      <c r="AJ380" s="16">
        <f t="shared" si="4"/>
        <v>282</v>
      </c>
      <c r="AK380" s="16">
        <f t="shared" si="4"/>
        <v>282</v>
      </c>
      <c r="AL380" s="16"/>
      <c r="AM380" s="16"/>
      <c r="AN380" s="16"/>
      <c r="AO380" s="16"/>
      <c r="AP380" s="16"/>
      <c r="AQ380" s="16">
        <f t="shared" ref="AQ380:AQ383" si="5">$D380</f>
        <v>282</v>
      </c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D380"/>
    </row>
    <row r="381" spans="1:56" ht="15.9" customHeight="1" x14ac:dyDescent="0.25">
      <c r="A381" s="57">
        <v>553</v>
      </c>
      <c r="B381" s="57">
        <v>377</v>
      </c>
      <c r="C381" s="57"/>
      <c r="D381" s="57">
        <v>282</v>
      </c>
      <c r="E381" s="57"/>
      <c r="F381" s="67"/>
      <c r="L381" s="16">
        <f t="shared" si="0"/>
        <v>377</v>
      </c>
      <c r="M381" s="16"/>
      <c r="N381" s="16">
        <f t="shared" si="1"/>
        <v>377</v>
      </c>
      <c r="O381" s="16">
        <f t="shared" si="1"/>
        <v>377</v>
      </c>
      <c r="P381" s="16"/>
      <c r="Q381" s="16"/>
      <c r="R381" s="16"/>
      <c r="S381" s="16"/>
      <c r="T381" s="16"/>
      <c r="U381" s="16">
        <f t="shared" si="2"/>
        <v>377</v>
      </c>
      <c r="V381" s="16"/>
      <c r="W381" s="16"/>
      <c r="X381" s="16"/>
      <c r="Y381" s="16"/>
      <c r="Z381" s="16"/>
      <c r="AA381" s="16"/>
      <c r="AB381" s="16">
        <f t="shared" si="3"/>
        <v>377</v>
      </c>
      <c r="AC381" s="16"/>
      <c r="AD381" s="16"/>
      <c r="AE381" s="16"/>
      <c r="AF381" s="16"/>
      <c r="AH381" s="16">
        <f t="shared" si="4"/>
        <v>282</v>
      </c>
      <c r="AI381" s="16"/>
      <c r="AJ381" s="16">
        <f t="shared" si="4"/>
        <v>282</v>
      </c>
      <c r="AK381" s="16">
        <f t="shared" si="4"/>
        <v>282</v>
      </c>
      <c r="AL381" s="16"/>
      <c r="AM381" s="16"/>
      <c r="AN381" s="16"/>
      <c r="AO381" s="16"/>
      <c r="AP381" s="16"/>
      <c r="AQ381" s="16">
        <f t="shared" si="5"/>
        <v>282</v>
      </c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D381"/>
    </row>
    <row r="382" spans="1:56" ht="15.9" customHeight="1" x14ac:dyDescent="0.25">
      <c r="A382" s="57">
        <v>558</v>
      </c>
      <c r="B382" s="57">
        <v>377</v>
      </c>
      <c r="C382" s="57"/>
      <c r="D382" s="57">
        <v>282</v>
      </c>
      <c r="E382" s="57"/>
      <c r="F382" s="67"/>
      <c r="L382" s="16">
        <f t="shared" si="0"/>
        <v>377</v>
      </c>
      <c r="M382" s="16"/>
      <c r="N382" s="16">
        <f t="shared" si="1"/>
        <v>377</v>
      </c>
      <c r="O382" s="16">
        <f t="shared" si="1"/>
        <v>377</v>
      </c>
      <c r="P382" s="16"/>
      <c r="Q382" s="16"/>
      <c r="R382" s="16"/>
      <c r="S382" s="16"/>
      <c r="T382" s="16"/>
      <c r="U382" s="16">
        <f t="shared" si="2"/>
        <v>377</v>
      </c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H382" s="16">
        <f t="shared" si="4"/>
        <v>282</v>
      </c>
      <c r="AI382" s="16"/>
      <c r="AJ382" s="16">
        <f t="shared" si="4"/>
        <v>282</v>
      </c>
      <c r="AK382" s="16">
        <f t="shared" si="4"/>
        <v>282</v>
      </c>
      <c r="AL382" s="16"/>
      <c r="AM382" s="16"/>
      <c r="AN382" s="16"/>
      <c r="AO382" s="16"/>
      <c r="AP382" s="16"/>
      <c r="AQ382" s="16">
        <f t="shared" si="5"/>
        <v>282</v>
      </c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D382"/>
    </row>
    <row r="383" spans="1:56" ht="15.9" customHeight="1" x14ac:dyDescent="0.25">
      <c r="A383" s="57">
        <v>565</v>
      </c>
      <c r="B383" s="57">
        <v>377</v>
      </c>
      <c r="C383" s="57"/>
      <c r="D383" s="57">
        <v>282</v>
      </c>
      <c r="E383" s="57"/>
      <c r="F383" s="67"/>
      <c r="L383" s="16">
        <f t="shared" si="0"/>
        <v>377</v>
      </c>
      <c r="M383" s="16"/>
      <c r="N383" s="16">
        <f t="shared" si="1"/>
        <v>377</v>
      </c>
      <c r="O383" s="16">
        <f t="shared" si="1"/>
        <v>377</v>
      </c>
      <c r="P383" s="16"/>
      <c r="Q383" s="16"/>
      <c r="R383" s="16"/>
      <c r="S383" s="16"/>
      <c r="T383" s="16"/>
      <c r="U383" s="16">
        <f t="shared" si="2"/>
        <v>377</v>
      </c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H383" s="16">
        <f t="shared" si="4"/>
        <v>282</v>
      </c>
      <c r="AI383" s="16"/>
      <c r="AJ383" s="16"/>
      <c r="AK383" s="16">
        <f t="shared" si="4"/>
        <v>282</v>
      </c>
      <c r="AL383" s="16"/>
      <c r="AM383" s="16"/>
      <c r="AN383" s="16"/>
      <c r="AO383" s="16"/>
      <c r="AP383" s="16"/>
      <c r="AQ383" s="16">
        <f t="shared" si="5"/>
        <v>282</v>
      </c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D383"/>
    </row>
    <row r="384" spans="1:56" ht="15.9" customHeight="1" x14ac:dyDescent="0.25">
      <c r="A384" s="57">
        <v>566</v>
      </c>
      <c r="B384" s="57">
        <v>377</v>
      </c>
      <c r="C384" s="57"/>
      <c r="D384" s="57">
        <v>282</v>
      </c>
      <c r="E384" s="57"/>
      <c r="F384" s="67"/>
      <c r="L384" s="16">
        <f t="shared" si="0"/>
        <v>377</v>
      </c>
      <c r="M384" s="16"/>
      <c r="N384" s="16">
        <f t="shared" si="1"/>
        <v>377</v>
      </c>
      <c r="O384" s="16">
        <f t="shared" si="1"/>
        <v>377</v>
      </c>
      <c r="P384" s="16"/>
      <c r="Q384" s="16"/>
      <c r="R384" s="16"/>
      <c r="S384" s="16"/>
      <c r="T384" s="16"/>
      <c r="U384" s="16">
        <f t="shared" si="2"/>
        <v>377</v>
      </c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H384" s="16">
        <f t="shared" si="4"/>
        <v>282</v>
      </c>
      <c r="AI384" s="16"/>
      <c r="AJ384" s="16"/>
      <c r="AK384" s="16">
        <f t="shared" si="4"/>
        <v>282</v>
      </c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D384"/>
    </row>
    <row r="385" spans="1:56" ht="15.9" customHeight="1" x14ac:dyDescent="0.25">
      <c r="A385" s="57">
        <v>569</v>
      </c>
      <c r="B385" s="57">
        <v>377</v>
      </c>
      <c r="C385" s="57"/>
      <c r="D385" s="57">
        <v>282</v>
      </c>
      <c r="E385" s="57"/>
      <c r="F385" s="67"/>
      <c r="L385" s="16">
        <f t="shared" si="0"/>
        <v>377</v>
      </c>
      <c r="M385" s="16"/>
      <c r="N385" s="16">
        <f t="shared" si="1"/>
        <v>377</v>
      </c>
      <c r="O385" s="16">
        <f t="shared" si="1"/>
        <v>377</v>
      </c>
      <c r="P385" s="16"/>
      <c r="Q385" s="16"/>
      <c r="R385" s="16"/>
      <c r="S385" s="16"/>
      <c r="T385" s="16"/>
      <c r="U385" s="16">
        <f t="shared" si="2"/>
        <v>377</v>
      </c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H385" s="16"/>
      <c r="AI385" s="16"/>
      <c r="AJ385" s="16"/>
      <c r="AK385" s="16">
        <f t="shared" si="4"/>
        <v>282</v>
      </c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D385"/>
    </row>
    <row r="386" spans="1:56" ht="15.9" customHeight="1" x14ac:dyDescent="0.25">
      <c r="A386" s="57">
        <v>570</v>
      </c>
      <c r="B386" s="57">
        <v>377</v>
      </c>
      <c r="C386" s="57"/>
      <c r="D386" s="57"/>
      <c r="E386" s="57"/>
      <c r="F386" s="67"/>
      <c r="L386" s="16">
        <f t="shared" si="0"/>
        <v>377</v>
      </c>
      <c r="M386" s="16"/>
      <c r="N386" s="16">
        <f t="shared" si="1"/>
        <v>377</v>
      </c>
      <c r="O386" s="16">
        <f t="shared" si="1"/>
        <v>377</v>
      </c>
      <c r="P386" s="16"/>
      <c r="Q386" s="16"/>
      <c r="R386" s="16"/>
      <c r="S386" s="16"/>
      <c r="T386" s="16"/>
      <c r="U386" s="16">
        <f t="shared" si="2"/>
        <v>377</v>
      </c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D386"/>
    </row>
    <row r="387" spans="1:56" ht="15.9" customHeight="1" x14ac:dyDescent="0.25">
      <c r="A387" s="57">
        <v>585</v>
      </c>
      <c r="B387" s="57">
        <v>377</v>
      </c>
      <c r="C387" s="57"/>
      <c r="D387" s="57"/>
      <c r="E387" s="57"/>
      <c r="F387" s="67"/>
      <c r="L387" s="16">
        <f t="shared" si="0"/>
        <v>377</v>
      </c>
      <c r="M387" s="16"/>
      <c r="N387" s="16">
        <f t="shared" si="1"/>
        <v>377</v>
      </c>
      <c r="O387" s="16">
        <f t="shared" si="1"/>
        <v>377</v>
      </c>
      <c r="P387" s="16"/>
      <c r="Q387" s="16"/>
      <c r="R387" s="16"/>
      <c r="S387" s="16"/>
      <c r="T387" s="16"/>
      <c r="U387" s="16">
        <f t="shared" si="2"/>
        <v>377</v>
      </c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D387"/>
    </row>
    <row r="388" spans="1:56" ht="15.9" customHeight="1" x14ac:dyDescent="0.25">
      <c r="A388" s="55"/>
      <c r="B388" s="57">
        <v>377</v>
      </c>
      <c r="C388" s="55"/>
      <c r="D388" s="55"/>
      <c r="E388" s="55"/>
      <c r="F388" s="66"/>
      <c r="G388" s="51"/>
      <c r="H388" s="51"/>
      <c r="I388" s="55"/>
      <c r="J388" s="55"/>
      <c r="K388" s="55"/>
      <c r="L388" s="16">
        <f t="shared" si="0"/>
        <v>377</v>
      </c>
      <c r="M388" s="16"/>
      <c r="N388" s="16">
        <f t="shared" si="1"/>
        <v>377</v>
      </c>
      <c r="O388" s="16">
        <f t="shared" si="1"/>
        <v>377</v>
      </c>
      <c r="P388" s="16"/>
      <c r="Q388" s="16"/>
      <c r="R388" s="16"/>
      <c r="S388" s="16"/>
      <c r="T388" s="16"/>
      <c r="U388" s="16">
        <f t="shared" si="2"/>
        <v>377</v>
      </c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</row>
    <row r="389" spans="1:56" ht="15.9" customHeight="1" x14ac:dyDescent="0.25">
      <c r="A389" s="55"/>
      <c r="B389" s="57">
        <v>377</v>
      </c>
      <c r="C389" s="55"/>
      <c r="D389" s="55"/>
      <c r="E389" s="55"/>
      <c r="F389" s="66"/>
      <c r="G389" s="51"/>
      <c r="H389" s="51"/>
      <c r="I389" s="55"/>
      <c r="J389" s="55"/>
      <c r="K389" s="55"/>
      <c r="L389" s="16">
        <f t="shared" si="0"/>
        <v>377</v>
      </c>
      <c r="M389" s="16"/>
      <c r="N389" s="16"/>
      <c r="O389" s="16">
        <f t="shared" si="1"/>
        <v>377</v>
      </c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</row>
    <row r="390" spans="1:56" ht="15.9" customHeight="1" x14ac:dyDescent="0.25">
      <c r="A390" s="55"/>
      <c r="B390" s="57">
        <v>377</v>
      </c>
      <c r="C390" s="55"/>
      <c r="D390" s="55"/>
      <c r="E390" s="55"/>
      <c r="F390" s="56"/>
      <c r="G390" s="51"/>
      <c r="H390" s="51"/>
      <c r="I390" s="55"/>
      <c r="J390" s="55"/>
      <c r="K390" s="55"/>
      <c r="L390" s="16"/>
      <c r="M390" s="16"/>
      <c r="N390" s="16"/>
      <c r="O390" s="16">
        <f t="shared" si="1"/>
        <v>377</v>
      </c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</row>
    <row r="391" spans="1:56" ht="15.9" customHeight="1" x14ac:dyDescent="0.25">
      <c r="A391" s="51"/>
      <c r="B391" s="57">
        <v>377</v>
      </c>
      <c r="C391" s="55"/>
      <c r="D391" s="55"/>
      <c r="E391" s="51"/>
      <c r="F391" s="56"/>
      <c r="G391" s="51"/>
      <c r="H391" s="51"/>
      <c r="I391" s="55"/>
      <c r="J391" s="55"/>
      <c r="K391" s="55"/>
      <c r="L391" s="16"/>
      <c r="M391" s="16"/>
      <c r="N391" s="16"/>
      <c r="O391" s="16">
        <f t="shared" si="1"/>
        <v>377</v>
      </c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</row>
    <row r="392" spans="1:56" ht="15.9" customHeight="1" x14ac:dyDescent="0.25">
      <c r="B392" s="55"/>
      <c r="L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</row>
    <row r="393" spans="1:56" ht="15.9" customHeight="1" x14ac:dyDescent="0.25">
      <c r="H393" s="58" t="s">
        <v>20</v>
      </c>
      <c r="I393" s="55"/>
      <c r="J393" s="55"/>
      <c r="K393" s="55"/>
      <c r="M393" s="59">
        <f>SUM(SMALL(M$4:M$391,{13,14,15,16,17,18,19,20,21,22,23,24}))</f>
        <v>3396</v>
      </c>
      <c r="N393" s="55"/>
      <c r="O393" s="55"/>
      <c r="P393" s="55"/>
      <c r="R393" s="59">
        <f>SUM(SMALL(R$4:R$391,{13,14,15,16,17,18,19,20,21,22,23,24}))</f>
        <v>1789</v>
      </c>
      <c r="S393" s="59">
        <f>SUM(SMALL(S$4:S$391,{13,14,15,16,17,18,19,20,21,22,23,24}))</f>
        <v>1496</v>
      </c>
      <c r="T393" s="55"/>
      <c r="V393" s="55"/>
      <c r="X393" s="59">
        <f>SUM(SMALL(X$4:X$391,{13,14,15,16,17,18,19,20,21,22,23,24}))</f>
        <v>2687</v>
      </c>
      <c r="Z393" s="55"/>
      <c r="AA393" s="59">
        <f>SUM(SMALL(AA$4:AA$391,{13,14,15,16,17,18,19,20,21,22,23,24}))</f>
        <v>2433</v>
      </c>
      <c r="AB393" s="55"/>
      <c r="AC393" s="34"/>
      <c r="AE393" s="59">
        <f>SUM(SMALL(AE$4:AE$391,{13,14,15,16,17,18,19,20,21,22,23,24}))</f>
        <v>3044</v>
      </c>
      <c r="AF393" s="55"/>
      <c r="AI393" s="59">
        <f>SUM(SMALL(AI$4:AI$391,{7,8,9,10,11,12}))</f>
        <v>846</v>
      </c>
      <c r="AJ393" s="34"/>
      <c r="AN393" s="59">
        <f>SUM(SMALL(AN$4:AN$391,{7,8,9,10,11,12}))</f>
        <v>792</v>
      </c>
      <c r="AO393" s="59">
        <f>SUM(SMALL(AO$4:AO$391,{7,8,9,10,11,12}))</f>
        <v>319</v>
      </c>
      <c r="AR393" s="59">
        <f>SUM(SMALL(AR$4:AR$391,{7,8,9,10,11,12}))</f>
        <v>739</v>
      </c>
      <c r="AS393" s="59">
        <f>SUM(SMALL(AS$4:AS$391,{7,8,9,10,11,12}))</f>
        <v>1159</v>
      </c>
      <c r="AT393" s="59">
        <f>SUM(SMALL(AT$4:AT$391,{7,8,9,10,11,12}))</f>
        <v>369</v>
      </c>
      <c r="AU393" s="59">
        <f>SUM(SMALL(AU$4:AU$391,{7,8,9,10,11,12}))</f>
        <v>1135</v>
      </c>
      <c r="AV393" s="55"/>
      <c r="AW393" s="59">
        <f>SUM(SMALL(AW$4:AW$391,{7,8,9,10,11,12}))</f>
        <v>523</v>
      </c>
      <c r="AX393" s="34"/>
      <c r="AZ393" s="59">
        <f>SUM(SMALL(AZ$4:AZ$391,{7,8,9,10,11,12}))</f>
        <v>921</v>
      </c>
      <c r="BA393" s="59">
        <f>SUM(SMALL(BA$4:BA$391,{7,8,9,10,11,12}))</f>
        <v>840</v>
      </c>
      <c r="BB393" s="34"/>
    </row>
    <row r="394" spans="1:56" ht="15.9" customHeight="1" x14ac:dyDescent="0.25">
      <c r="H394" s="51"/>
      <c r="I394" s="55"/>
      <c r="J394" s="55"/>
      <c r="K394" s="55"/>
      <c r="M394" s="59">
        <f>COUNT(SMALL(M$4:M$391,{13,14,15,16,17,18,19,20,21,22,23,24}))</f>
        <v>12</v>
      </c>
      <c r="N394" s="55"/>
      <c r="O394" s="55"/>
      <c r="P394" s="55"/>
      <c r="R394" s="59">
        <f>COUNT(SMALL(R$4:R$391,{13,14,15,16,17,18,19,20,21,22,23,24}))</f>
        <v>12</v>
      </c>
      <c r="S394" s="59">
        <f>COUNT(SMALL(S$4:S$391,{13,14,15,16,17,18,19,20,21,22,23,24}))</f>
        <v>12</v>
      </c>
      <c r="X394" s="59">
        <f>COUNT(SMALL(X$4:X$391,{13,14,15,16,17,18,19,20,21,22,23,24}))</f>
        <v>12</v>
      </c>
      <c r="AA394" s="59">
        <f>COUNT(SMALL(AA$4:AA$391,{13,14,15,16,17,18,19,20,21,22,23,24}))</f>
        <v>12</v>
      </c>
      <c r="AB394" s="34"/>
      <c r="AC394" s="34"/>
      <c r="AE394" s="59">
        <f>COUNT(SMALL(AE$4:AE$391,{13,14,15,16,17,18,19,20,21,22,23,24}))</f>
        <v>12</v>
      </c>
      <c r="AF394" s="34"/>
      <c r="AI394" s="59">
        <f>COUNT(SMALL(AI$4:AI$391,{7,8,9,10,11,12}))</f>
        <v>6</v>
      </c>
      <c r="AJ394" s="34"/>
      <c r="AN394" s="59">
        <f>COUNT(SMALL(AN$4:AN$391,{7,8,9,10,11,12}))</f>
        <v>6</v>
      </c>
      <c r="AO394" s="59">
        <f>COUNT(SMALL(AO$4:AO$391,{7,8,9,10,11,12}))</f>
        <v>6</v>
      </c>
      <c r="AR394" s="59">
        <f>COUNT(SMALL(AR$4:AR$391,{7,8,9,10,11,12}))</f>
        <v>6</v>
      </c>
      <c r="AS394" s="59">
        <f>COUNT(SMALL(AS$4:AS$391,{7,8,9,10,11,12}))</f>
        <v>6</v>
      </c>
      <c r="AT394" s="59">
        <f>COUNT(SMALL(AT$4:AT$391,{7,8,9,10,11,12}))</f>
        <v>6</v>
      </c>
      <c r="AU394" s="59">
        <f>COUNT(SMALL(AU$4:AU$391,{7,8,9,10,11,12}))</f>
        <v>6</v>
      </c>
      <c r="AW394" s="59">
        <f>COUNT(SMALL(AW$4:AW$391,{7,8,9,10,11,12}))</f>
        <v>6</v>
      </c>
      <c r="AX394" s="34"/>
      <c r="AZ394" s="59">
        <f>COUNT(SMALL(AZ$4:AZ$391,{7,8,9,10,11,12}))</f>
        <v>6</v>
      </c>
      <c r="BA394" s="59">
        <f>COUNT(SMALL(BA$4:BA$391,{7,8,9,10,11,12}))</f>
        <v>6</v>
      </c>
      <c r="BB394" s="34"/>
    </row>
    <row r="395" spans="1:56" ht="15.9" customHeight="1" x14ac:dyDescent="0.25">
      <c r="H395" s="51"/>
      <c r="I395" s="55"/>
      <c r="J395" s="55"/>
      <c r="K395" s="55"/>
      <c r="L395" s="55"/>
      <c r="N395" s="55"/>
      <c r="O395" s="55"/>
      <c r="P395" s="55"/>
      <c r="Q395" s="55"/>
      <c r="R395" s="55"/>
      <c r="S395" s="55"/>
      <c r="AA395" s="55"/>
      <c r="AD395" s="55"/>
      <c r="AE395" s="55"/>
      <c r="AF395" s="55"/>
      <c r="AH395" s="34"/>
      <c r="AI395" s="34"/>
      <c r="AN395" s="34"/>
      <c r="AO395" s="55"/>
      <c r="AW395" s="55"/>
      <c r="AZ395" s="55"/>
      <c r="BA395" s="55"/>
      <c r="BB395" s="55"/>
    </row>
    <row r="396" spans="1:56" ht="15.9" customHeight="1" x14ac:dyDescent="0.25">
      <c r="H396" s="68" t="s">
        <v>21</v>
      </c>
      <c r="I396" s="55"/>
      <c r="J396" s="55"/>
      <c r="K396" s="55"/>
      <c r="L396" s="55"/>
      <c r="R396" s="60">
        <f>SUM(SMALL(R$4:R$391,{25,26,27,28,29,30,31,32,33,34,35,36}))</f>
        <v>2843</v>
      </c>
      <c r="S396" s="60">
        <f>SUM(SMALL(S$4:S$391,{25,26,27,28,29,30,31,32,33,34,35,36}))</f>
        <v>2574</v>
      </c>
      <c r="Z396" s="34"/>
      <c r="AC396" s="34"/>
      <c r="AD396" s="34"/>
      <c r="AE396" s="34"/>
      <c r="AF396" s="34"/>
      <c r="AH396" s="34"/>
      <c r="AI396" s="60">
        <f>SUM(SMALL(AI$4:AI$391,{13,14,15,16,17,18}))</f>
        <v>1284</v>
      </c>
      <c r="AN396" s="60">
        <f>SUM(SMALL(AN$4:AN$391,{13,14,15,16,17,18}))</f>
        <v>1018</v>
      </c>
      <c r="AO396" s="60">
        <f>SUM(SMALL(AO$4:AO$391,{13,14,15,16,17,18}))</f>
        <v>580</v>
      </c>
      <c r="AT396" s="60">
        <f>SUM(SMALL(AW$4:AW$391,{13,14,15,16,17,18}))</f>
        <v>888</v>
      </c>
      <c r="AV396" s="34"/>
      <c r="AW396" s="60">
        <f>SUM(SMALL(AW$4:AW$391,{13,14,15,16,17,18}))</f>
        <v>888</v>
      </c>
      <c r="AY396" s="34"/>
      <c r="BA396" s="60">
        <f>SUM(SMALL(BA$4:BA$391,{13,14,15,16,17,18}))</f>
        <v>1205</v>
      </c>
    </row>
    <row r="397" spans="1:56" ht="15.9" customHeight="1" x14ac:dyDescent="0.25">
      <c r="H397" s="51"/>
      <c r="I397" s="55"/>
      <c r="J397" s="55"/>
      <c r="K397" s="55"/>
      <c r="L397" s="55"/>
      <c r="R397" s="60">
        <f>COUNT(SMALL(R$4:R$391,{25,26,27,28,29,30,31,32,33,34,35,36}))</f>
        <v>12</v>
      </c>
      <c r="S397" s="60">
        <f>COUNT(SMALL(S$4:S$391,{25,26,27,28,29,30,31,32,33,34,35,36}))</f>
        <v>12</v>
      </c>
      <c r="Z397" s="34"/>
      <c r="AC397" s="34"/>
      <c r="AD397" s="34"/>
      <c r="AE397" s="34"/>
      <c r="AF397" s="34"/>
      <c r="AH397" s="34"/>
      <c r="AI397" s="60">
        <f>COUNT(SMALL(AI$4:AI$391,{13,14,15,16,17,18}))</f>
        <v>6</v>
      </c>
      <c r="AN397" s="60">
        <f>COUNT(SMALL(AN$4:AN$391,{13,14,15,16,17,18}))</f>
        <v>6</v>
      </c>
      <c r="AO397" s="60">
        <f>COUNT(SMALL(AO$4:AO$391,{13,14,15,16,17,18}))</f>
        <v>6</v>
      </c>
      <c r="AT397" s="60">
        <f>COUNT(SMALL(AW$4:AW$391,{13,14,15,16,17,18}))</f>
        <v>6</v>
      </c>
      <c r="AV397" s="34"/>
      <c r="AW397" s="60">
        <f>COUNT(SMALL(AW$4:AW$391,{13,14,15,16,17,18}))</f>
        <v>6</v>
      </c>
      <c r="AY397" s="34"/>
      <c r="BA397" s="60">
        <f>COUNT(SMALL(BA$4:BA$391,{13,14,15,16,17,18}))</f>
        <v>6</v>
      </c>
    </row>
    <row r="398" spans="1:56" ht="15.9" customHeight="1" x14ac:dyDescent="0.25">
      <c r="T398" s="34"/>
      <c r="U398" s="34"/>
      <c r="V398" s="34"/>
      <c r="W398" s="34"/>
      <c r="X398" s="34"/>
      <c r="Y398" s="34"/>
      <c r="Z398" s="34"/>
      <c r="AA398" s="34"/>
      <c r="AD398" s="34"/>
      <c r="AE398" s="34"/>
      <c r="AF398" s="34"/>
      <c r="AH398" s="34"/>
      <c r="AO398" s="34"/>
      <c r="AW398" s="34"/>
      <c r="AY398" s="34"/>
      <c r="BA398" s="34"/>
      <c r="BB398" s="34"/>
    </row>
    <row r="399" spans="1:56" ht="15.9" customHeight="1" x14ac:dyDescent="0.25">
      <c r="H399" s="37" t="s">
        <v>22</v>
      </c>
      <c r="M399" s="34"/>
      <c r="R399" s="69">
        <f>SUM(SMALL(R$4:R$391,{37,38,39,40,41,42,43,44,45,46,47,48}))</f>
        <v>3559</v>
      </c>
      <c r="S399" s="69">
        <f>SUM(SMALL(S$4:S$391,{37,38,39,40,41,42,43,44,45,46,47,48}))</f>
        <v>3411</v>
      </c>
      <c r="T399" s="34"/>
      <c r="U399" s="34"/>
      <c r="V399" s="34"/>
      <c r="W399" s="34"/>
      <c r="X399" s="34"/>
      <c r="Y399" s="34"/>
      <c r="Z399" s="34"/>
      <c r="AA399" s="34"/>
      <c r="AD399" s="34"/>
      <c r="AE399" s="34"/>
      <c r="AF399" s="34"/>
      <c r="AI399" s="69">
        <f>SUM(SMALL(AI$4:AI$391,{19,20,21,22,23,24}))</f>
        <v>1465</v>
      </c>
      <c r="AN399" s="69">
        <f>SUM(SMALL(AN$4:AN$391,{19,20,21,22,23,24}))</f>
        <v>1178</v>
      </c>
      <c r="AO399" s="69">
        <f>SUM(SMALL(AO$4:AO$391,{19,20,21,22,23,24}))</f>
        <v>834</v>
      </c>
      <c r="AV399" s="34"/>
      <c r="AY399" s="34"/>
      <c r="AZ399" s="34"/>
      <c r="BB399" s="34"/>
    </row>
    <row r="400" spans="1:56" ht="15.9" customHeight="1" x14ac:dyDescent="0.25">
      <c r="M400" s="34"/>
      <c r="N400" s="34"/>
      <c r="O400" s="34"/>
      <c r="P400" s="34"/>
      <c r="Q400" s="34"/>
      <c r="R400" s="69">
        <f>COUNT(SMALL(R$4:R$391,{37,38,39,40,41,42,43,44,45,46,47,48}))</f>
        <v>12</v>
      </c>
      <c r="S400" s="69">
        <f>COUNT(SMALL(S$4:S$391,{37,38,39,40,41,42,43,44,45,46,47,48}))</f>
        <v>12</v>
      </c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I400" s="69">
        <f>COUNT(SMALL(AI$4:AI$391,{19,20,21,22,23,24}))</f>
        <v>6</v>
      </c>
      <c r="AN400" s="69">
        <f>COUNT(SMALL(AN$4:AN$391,{19,20,21,22,23,24}))</f>
        <v>6</v>
      </c>
      <c r="AO400" s="69">
        <f>COUNT(SMALL(AO$4:AO$391,{19,20,21,22,23,24}))</f>
        <v>6</v>
      </c>
      <c r="AV400" s="34"/>
      <c r="AY400" s="34"/>
      <c r="AZ400" s="34"/>
    </row>
    <row r="401" spans="2:54" ht="15.9" customHeight="1" x14ac:dyDescent="0.25"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O401" s="34"/>
      <c r="AW401" s="34"/>
    </row>
    <row r="402" spans="2:54" ht="15.9" customHeight="1" x14ac:dyDescent="0.25">
      <c r="H402" s="34" t="s">
        <v>53</v>
      </c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M402" s="34"/>
      <c r="AO402" s="55">
        <f>SUM(SMALL(AO$4:AO$391,{25,26,27,28,29,30}))</f>
        <v>1076</v>
      </c>
      <c r="AW402" s="34"/>
    </row>
    <row r="403" spans="2:54" ht="15.9" customHeight="1" x14ac:dyDescent="0.25"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M403" s="34"/>
      <c r="AO403" s="55">
        <f>COUNT(SMALL(AO$4:AO$391,{25,26,27,28,29,30}))</f>
        <v>6</v>
      </c>
      <c r="AW403" s="34"/>
    </row>
    <row r="404" spans="2:54" ht="15.9" customHeight="1" x14ac:dyDescent="0.25"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N404" s="55"/>
      <c r="AO404" s="34"/>
      <c r="AW404" s="34"/>
    </row>
    <row r="405" spans="2:54" ht="15.9" customHeight="1" x14ac:dyDescent="0.25">
      <c r="H405" s="34" t="s">
        <v>57</v>
      </c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M405" s="34"/>
      <c r="AO405" s="55">
        <f>SUM(SMALL(AO$4:AO$391,{31,32,33,34,35,36}))</f>
        <v>1304</v>
      </c>
      <c r="AW405" s="34"/>
    </row>
    <row r="406" spans="2:54" ht="15.9" customHeight="1" x14ac:dyDescent="0.25"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M406" s="34"/>
      <c r="AO406" s="55">
        <f>COUNT(SMALL(AO$4:AO$391,{31,32,33,34,35,36}))</f>
        <v>6</v>
      </c>
      <c r="AW406" s="34"/>
    </row>
    <row r="407" spans="2:54" ht="15.9" customHeight="1" x14ac:dyDescent="0.25"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O407" s="34"/>
      <c r="AW407" s="34"/>
    </row>
    <row r="408" spans="2:54" ht="15.9" customHeight="1" x14ac:dyDescent="0.25">
      <c r="I408" s="34"/>
      <c r="J408" s="34"/>
      <c r="K408" s="34"/>
      <c r="L408" s="57">
        <f t="shared" ref="L408:AF408" si="6">INT(COUNTA(L4:L391)/12)</f>
        <v>1</v>
      </c>
      <c r="M408" s="57">
        <f t="shared" si="6"/>
        <v>2</v>
      </c>
      <c r="N408" s="57">
        <f t="shared" si="6"/>
        <v>1</v>
      </c>
      <c r="O408" s="57">
        <f t="shared" si="6"/>
        <v>1</v>
      </c>
      <c r="P408" s="57">
        <f t="shared" si="6"/>
        <v>1</v>
      </c>
      <c r="Q408" s="57">
        <f t="shared" si="6"/>
        <v>1</v>
      </c>
      <c r="R408" s="57">
        <f t="shared" si="6"/>
        <v>4</v>
      </c>
      <c r="S408" s="57">
        <f t="shared" si="6"/>
        <v>4</v>
      </c>
      <c r="T408" s="57">
        <f t="shared" si="6"/>
        <v>1</v>
      </c>
      <c r="U408" s="57">
        <f t="shared" si="6"/>
        <v>1</v>
      </c>
      <c r="V408" s="57">
        <f t="shared" si="6"/>
        <v>1</v>
      </c>
      <c r="W408" s="57">
        <f t="shared" si="6"/>
        <v>1</v>
      </c>
      <c r="X408" s="57">
        <f t="shared" si="6"/>
        <v>2</v>
      </c>
      <c r="Y408" s="57">
        <f t="shared" si="6"/>
        <v>1</v>
      </c>
      <c r="Z408" s="57">
        <f t="shared" si="6"/>
        <v>1</v>
      </c>
      <c r="AA408" s="57">
        <f t="shared" si="6"/>
        <v>2</v>
      </c>
      <c r="AB408" s="57">
        <f t="shared" si="6"/>
        <v>1</v>
      </c>
      <c r="AC408" s="57">
        <f t="shared" si="6"/>
        <v>0</v>
      </c>
      <c r="AD408" s="57">
        <f t="shared" si="6"/>
        <v>1</v>
      </c>
      <c r="AE408" s="57">
        <f t="shared" si="6"/>
        <v>2</v>
      </c>
      <c r="AF408" s="57">
        <f t="shared" si="6"/>
        <v>1</v>
      </c>
      <c r="AG408" s="34"/>
      <c r="AH408" s="57">
        <f t="shared" ref="AH408:BB408" si="7">INT(COUNTA(AH4:AH391)/6)</f>
        <v>1</v>
      </c>
      <c r="AI408" s="57">
        <f t="shared" si="7"/>
        <v>4</v>
      </c>
      <c r="AJ408" s="57">
        <f t="shared" si="7"/>
        <v>1</v>
      </c>
      <c r="AK408" s="57">
        <f t="shared" si="7"/>
        <v>1</v>
      </c>
      <c r="AL408" s="57">
        <f t="shared" si="7"/>
        <v>1</v>
      </c>
      <c r="AM408" s="57">
        <f t="shared" si="7"/>
        <v>1</v>
      </c>
      <c r="AN408" s="57">
        <f t="shared" si="7"/>
        <v>4</v>
      </c>
      <c r="AO408" s="57">
        <f t="shared" si="7"/>
        <v>6</v>
      </c>
      <c r="AP408" s="57">
        <f t="shared" si="7"/>
        <v>1</v>
      </c>
      <c r="AQ408" s="57">
        <f t="shared" si="7"/>
        <v>1</v>
      </c>
      <c r="AR408" s="57">
        <f t="shared" si="7"/>
        <v>2</v>
      </c>
      <c r="AS408" s="57">
        <f t="shared" si="7"/>
        <v>2</v>
      </c>
      <c r="AT408" s="57">
        <f t="shared" si="7"/>
        <v>3</v>
      </c>
      <c r="AU408" s="57">
        <f t="shared" si="7"/>
        <v>3</v>
      </c>
      <c r="AV408" s="57">
        <f t="shared" si="7"/>
        <v>1</v>
      </c>
      <c r="AW408" s="57">
        <f t="shared" si="7"/>
        <v>3</v>
      </c>
      <c r="AX408" s="57">
        <f t="shared" si="7"/>
        <v>1</v>
      </c>
      <c r="AY408" s="57">
        <f t="shared" si="7"/>
        <v>0</v>
      </c>
      <c r="AZ408" s="57">
        <f t="shared" si="7"/>
        <v>2</v>
      </c>
      <c r="BA408" s="57">
        <f t="shared" si="7"/>
        <v>3</v>
      </c>
      <c r="BB408" s="57">
        <f t="shared" si="7"/>
        <v>1</v>
      </c>
    </row>
    <row r="409" spans="2:54" ht="15.9" customHeight="1" x14ac:dyDescent="0.25">
      <c r="B409" s="5" t="s">
        <v>9</v>
      </c>
      <c r="I409" s="34"/>
      <c r="J409" s="34"/>
      <c r="K409" s="34"/>
      <c r="L409" s="34"/>
      <c r="AG409" s="34"/>
    </row>
    <row r="410" spans="2:54" ht="15.9" customHeight="1" x14ac:dyDescent="0.25">
      <c r="B410" s="57" t="s">
        <v>36</v>
      </c>
      <c r="C410" s="34">
        <f t="shared" ref="C410:C427" si="8">COUNTIF(J:J,B410)</f>
        <v>2</v>
      </c>
      <c r="D410" s="34">
        <f>Women!C336</f>
        <v>6</v>
      </c>
      <c r="F410" s="34">
        <f t="shared" ref="F410:F427" si="9">C410+D410</f>
        <v>8</v>
      </c>
      <c r="I410" s="34"/>
      <c r="J410" s="34"/>
      <c r="K410" s="34"/>
      <c r="L410" s="34"/>
      <c r="AG410" s="34"/>
    </row>
    <row r="411" spans="2:54" ht="15.9" customHeight="1" x14ac:dyDescent="0.25">
      <c r="B411" s="57" t="s">
        <v>37</v>
      </c>
      <c r="C411" s="34">
        <f t="shared" si="8"/>
        <v>30</v>
      </c>
      <c r="D411" s="34">
        <f>Women!C337</f>
        <v>19</v>
      </c>
      <c r="F411" s="34">
        <f t="shared" si="9"/>
        <v>49</v>
      </c>
    </row>
    <row r="412" spans="2:54" ht="15.9" customHeight="1" x14ac:dyDescent="0.25">
      <c r="B412" s="57" t="s">
        <v>54</v>
      </c>
      <c r="C412" s="34">
        <f t="shared" si="8"/>
        <v>13</v>
      </c>
      <c r="D412" s="34">
        <f>Women!C338</f>
        <v>12</v>
      </c>
      <c r="F412" s="34">
        <f t="shared" si="9"/>
        <v>25</v>
      </c>
    </row>
    <row r="413" spans="2:54" ht="15.9" customHeight="1" x14ac:dyDescent="0.25">
      <c r="B413" s="57" t="s">
        <v>66</v>
      </c>
      <c r="C413" s="34">
        <f t="shared" si="8"/>
        <v>15</v>
      </c>
      <c r="D413" s="34">
        <f>Women!C339</f>
        <v>7</v>
      </c>
      <c r="F413" s="34">
        <f t="shared" si="9"/>
        <v>22</v>
      </c>
    </row>
    <row r="414" spans="2:54" ht="15.9" customHeight="1" x14ac:dyDescent="0.25">
      <c r="B414" s="57" t="s">
        <v>38</v>
      </c>
      <c r="C414" s="34">
        <f t="shared" si="8"/>
        <v>51</v>
      </c>
      <c r="D414" s="34">
        <f>Women!C340</f>
        <v>46</v>
      </c>
      <c r="F414" s="34">
        <f t="shared" si="9"/>
        <v>97</v>
      </c>
    </row>
    <row r="415" spans="2:54" ht="15.9" customHeight="1" x14ac:dyDescent="0.25">
      <c r="B415" s="57" t="s">
        <v>39</v>
      </c>
      <c r="C415" s="34">
        <f t="shared" si="8"/>
        <v>54</v>
      </c>
      <c r="D415" s="34">
        <f>Women!C341</f>
        <v>49</v>
      </c>
      <c r="F415" s="34">
        <f t="shared" si="9"/>
        <v>103</v>
      </c>
    </row>
    <row r="416" spans="2:54" ht="15.9" customHeight="1" x14ac:dyDescent="0.25">
      <c r="B416" s="57" t="s">
        <v>24</v>
      </c>
      <c r="C416" s="34">
        <f t="shared" si="8"/>
        <v>12</v>
      </c>
      <c r="D416" s="34">
        <f>Women!C342</f>
        <v>4</v>
      </c>
      <c r="F416" s="34">
        <f t="shared" si="9"/>
        <v>16</v>
      </c>
    </row>
    <row r="417" spans="2:6" ht="15.9" customHeight="1" x14ac:dyDescent="0.25">
      <c r="B417" s="57" t="s">
        <v>83</v>
      </c>
      <c r="C417" s="34">
        <f t="shared" si="8"/>
        <v>19</v>
      </c>
      <c r="D417" s="34">
        <f>Women!C343</f>
        <v>7</v>
      </c>
      <c r="F417" s="34">
        <f t="shared" si="9"/>
        <v>26</v>
      </c>
    </row>
    <row r="418" spans="2:6" ht="15.9" customHeight="1" x14ac:dyDescent="0.25">
      <c r="B418" s="57" t="s">
        <v>77</v>
      </c>
      <c r="C418" s="34">
        <f t="shared" si="8"/>
        <v>14</v>
      </c>
      <c r="D418" s="34">
        <f>Women!C344</f>
        <v>9</v>
      </c>
      <c r="F418" s="34">
        <f t="shared" si="9"/>
        <v>23</v>
      </c>
    </row>
    <row r="419" spans="2:6" ht="15.9" customHeight="1" x14ac:dyDescent="0.25">
      <c r="B419" s="57" t="s">
        <v>40</v>
      </c>
      <c r="C419" s="34">
        <f t="shared" si="8"/>
        <v>25</v>
      </c>
      <c r="D419" s="34">
        <f>Women!C345</f>
        <v>15</v>
      </c>
      <c r="F419" s="34">
        <f t="shared" si="9"/>
        <v>40</v>
      </c>
    </row>
    <row r="420" spans="2:6" ht="15.9" customHeight="1" x14ac:dyDescent="0.25">
      <c r="B420" s="57" t="s">
        <v>26</v>
      </c>
      <c r="C420" s="34">
        <f t="shared" si="8"/>
        <v>23</v>
      </c>
      <c r="D420" s="34">
        <f>Women!C346</f>
        <v>31</v>
      </c>
      <c r="F420" s="34">
        <f t="shared" si="9"/>
        <v>54</v>
      </c>
    </row>
    <row r="421" spans="2:6" ht="15.9" customHeight="1" x14ac:dyDescent="0.25">
      <c r="B421" s="57" t="s">
        <v>27</v>
      </c>
      <c r="C421" s="34">
        <f t="shared" si="8"/>
        <v>14</v>
      </c>
      <c r="D421" s="34">
        <f>Women!C347</f>
        <v>4</v>
      </c>
      <c r="F421" s="34">
        <f t="shared" si="9"/>
        <v>18</v>
      </c>
    </row>
    <row r="422" spans="2:6" ht="15.9" customHeight="1" x14ac:dyDescent="0.25">
      <c r="B422" s="57" t="s">
        <v>41</v>
      </c>
      <c r="C422" s="34">
        <f t="shared" si="8"/>
        <v>28</v>
      </c>
      <c r="D422" s="34">
        <f>Women!C348</f>
        <v>20</v>
      </c>
      <c r="F422" s="34">
        <f t="shared" si="9"/>
        <v>48</v>
      </c>
    </row>
    <row r="423" spans="2:6" ht="15.9" customHeight="1" x14ac:dyDescent="0.25">
      <c r="B423" s="57" t="s">
        <v>58</v>
      </c>
      <c r="C423" s="34">
        <f t="shared" si="8"/>
        <v>10</v>
      </c>
      <c r="D423" s="34">
        <f>Women!C349</f>
        <v>3</v>
      </c>
      <c r="F423" s="34">
        <f t="shared" si="9"/>
        <v>13</v>
      </c>
    </row>
    <row r="424" spans="2:6" ht="15.9" customHeight="1" x14ac:dyDescent="0.25">
      <c r="B424" s="57" t="s">
        <v>72</v>
      </c>
      <c r="C424" s="34">
        <f t="shared" si="8"/>
        <v>0</v>
      </c>
      <c r="D424" s="34">
        <f>Women!C350</f>
        <v>0</v>
      </c>
      <c r="F424" s="34">
        <f t="shared" si="9"/>
        <v>0</v>
      </c>
    </row>
    <row r="425" spans="2:6" ht="15.9" customHeight="1" x14ac:dyDescent="0.25">
      <c r="B425" s="57" t="s">
        <v>28</v>
      </c>
      <c r="C425" s="34">
        <f t="shared" si="8"/>
        <v>17</v>
      </c>
      <c r="D425" s="34">
        <f>Women!C351</f>
        <v>14</v>
      </c>
      <c r="F425" s="34">
        <f t="shared" si="9"/>
        <v>31</v>
      </c>
    </row>
    <row r="426" spans="2:6" ht="15.9" customHeight="1" x14ac:dyDescent="0.25">
      <c r="B426" s="57" t="s">
        <v>129</v>
      </c>
      <c r="C426" s="34">
        <f t="shared" si="8"/>
        <v>29</v>
      </c>
      <c r="D426" s="34">
        <f>Women!C352</f>
        <v>30</v>
      </c>
      <c r="F426" s="34">
        <f t="shared" si="9"/>
        <v>59</v>
      </c>
    </row>
    <row r="427" spans="2:6" ht="15.9" customHeight="1" x14ac:dyDescent="0.25">
      <c r="B427" s="57" t="s">
        <v>158</v>
      </c>
      <c r="C427" s="34">
        <f t="shared" si="8"/>
        <v>14</v>
      </c>
      <c r="D427" s="34">
        <f>Women!C353</f>
        <v>13</v>
      </c>
      <c r="F427" s="34">
        <f t="shared" si="9"/>
        <v>27</v>
      </c>
    </row>
    <row r="428" spans="2:6" ht="15.9" customHeight="1" x14ac:dyDescent="0.25">
      <c r="C428" s="4">
        <f>SUM(C410:C427)</f>
        <v>370</v>
      </c>
      <c r="D428" s="4">
        <f>SUM(D410:D427)</f>
        <v>289</v>
      </c>
      <c r="F428" s="4">
        <f>SUM(F410:F427)</f>
        <v>659</v>
      </c>
    </row>
  </sheetData>
  <sortState xmlns:xlrd2="http://schemas.microsoft.com/office/spreadsheetml/2017/richdata2" ref="A4:BE379">
    <sortCondition ref="F4:F379"/>
  </sortState>
  <phoneticPr fontId="0" type="noConversion"/>
  <conditionalFormatting sqref="E4:E9">
    <cfRule type="duplicateValues" dxfId="2" priority="3"/>
  </conditionalFormatting>
  <conditionalFormatting sqref="E6:E387">
    <cfRule type="duplicateValues" dxfId="1" priority="10"/>
  </conditionalFormatting>
  <conditionalFormatting sqref="E4:E387">
    <cfRule type="duplicateValues" dxfId="0" priority="12"/>
  </conditionalFormatting>
  <pageMargins left="0.74803149606299213" right="0.74803149606299213" top="1.1417322834645669" bottom="1.2204724409448819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Team</vt:lpstr>
      <vt:lpstr>Women</vt:lpstr>
      <vt:lpstr>Men</vt:lpstr>
      <vt:lpstr>Men!Print_Area</vt:lpstr>
      <vt:lpstr>Women!Print_Area</vt:lpstr>
      <vt:lpstr>Men!Print_Titles</vt:lpstr>
      <vt:lpstr>Women!Print_Titles</vt:lpstr>
    </vt:vector>
  </TitlesOfParts>
  <Company>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Holgate</dc:creator>
  <cp:lastModifiedBy>Paul Holgate</cp:lastModifiedBy>
  <cp:lastPrinted>2012-07-12T00:31:10Z</cp:lastPrinted>
  <dcterms:created xsi:type="dcterms:W3CDTF">2007-05-16T16:50:18Z</dcterms:created>
  <dcterms:modified xsi:type="dcterms:W3CDTF">2021-06-15T10:15:40Z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